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交付申請書" sheetId="1" r:id="rId1"/>
    <sheet name="補助金請求書" sheetId="6" r:id="rId2"/>
  </sheets>
  <definedNames>
    <definedName name="bZ4X">交付申請書!#REF!</definedName>
    <definedName name="_xlnm.Print_Area" localSheetId="0">交付申請書!$A$1:$M$71</definedName>
    <definedName name="_xlnm.Print_Area" localSheetId="1">補助金請求書!$A$1:$M$31</definedName>
    <definedName name="トヨタ">交付申請書!#REF!</definedName>
    <definedName name="プリウス">交付申請書!#REF!</definedName>
    <definedName name="ホンダ">交付申請書!#REF!</definedName>
    <definedName name="マツダ">交付申請書!#REF!</definedName>
    <definedName name="リーフ">交付申請書!#REF!</definedName>
    <definedName name="三菱">交付申請書!#REF!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 i="6" l="1"/>
  <c r="Q11" i="6"/>
  <c r="R11" i="6"/>
  <c r="S11" i="6"/>
  <c r="U15" i="1"/>
  <c r="S15" i="1"/>
  <c r="Q15" i="1" s="1"/>
  <c r="U14" i="1"/>
  <c r="S14" i="1"/>
  <c r="Q14" i="1"/>
  <c r="U13" i="1"/>
  <c r="S13" i="1"/>
  <c r="Q13" i="1"/>
  <c r="U12" i="1"/>
  <c r="S12" i="1"/>
  <c r="Q12" i="1" s="1"/>
  <c r="S20" i="1"/>
  <c r="S19" i="1"/>
  <c r="S18" i="1"/>
  <c r="S17" i="1"/>
  <c r="S11" i="1"/>
  <c r="S10" i="1"/>
  <c r="S9" i="1"/>
  <c r="S8" i="1"/>
  <c r="S7" i="1"/>
  <c r="S6" i="1"/>
  <c r="S5" i="1"/>
  <c r="U4" i="1"/>
  <c r="S4" i="1"/>
  <c r="E24" i="6" l="1"/>
  <c r="E26" i="6"/>
  <c r="E22" i="6"/>
  <c r="U18" i="1" l="1"/>
  <c r="D26" i="1" l="1"/>
  <c r="K26" i="1" l="1"/>
  <c r="J7" i="6" l="1"/>
  <c r="J8" i="6"/>
  <c r="E31" i="6" s="1"/>
  <c r="J6" i="6"/>
  <c r="K24" i="1" l="1"/>
  <c r="K21" i="1"/>
  <c r="H21" i="1"/>
  <c r="Q4" i="1"/>
  <c r="Q5" i="1"/>
  <c r="Q6" i="1"/>
  <c r="Q7" i="1"/>
  <c r="Q8" i="1"/>
  <c r="Q9" i="1"/>
  <c r="Q10" i="1"/>
  <c r="Q11" i="1"/>
  <c r="Q17" i="1"/>
  <c r="Q18" i="1"/>
  <c r="Q19" i="1"/>
  <c r="Q20" i="1"/>
  <c r="U20" i="1" l="1"/>
  <c r="U19" i="1"/>
  <c r="U17" i="1"/>
  <c r="U11" i="1"/>
  <c r="U10" i="1"/>
  <c r="U9" i="1"/>
  <c r="U8" i="1"/>
  <c r="U7" i="1"/>
  <c r="U6" i="1"/>
  <c r="U5" i="1"/>
  <c r="E69" i="1" l="1"/>
  <c r="E21" i="1"/>
  <c r="K28" i="1" l="1"/>
  <c r="B18" i="6" l="1"/>
</calcChain>
</file>

<file path=xl/sharedStrings.xml><?xml version="1.0" encoding="utf-8"?>
<sst xmlns="http://schemas.openxmlformats.org/spreadsheetml/2006/main" count="146" uniqueCount="119">
  <si>
    <t>　美郷町長　様</t>
  </si>
  <si>
    <t>記</t>
  </si>
  <si>
    <t>事業者名</t>
    <phoneticPr fontId="4"/>
  </si>
  <si>
    <t>印</t>
    <rPh sb="0" eb="1">
      <t>イン</t>
    </rPh>
    <phoneticPr fontId="4"/>
  </si>
  <si>
    <t>住所　</t>
    <phoneticPr fontId="4"/>
  </si>
  <si>
    <t>　　　　年　　　月　　　日</t>
    <phoneticPr fontId="4"/>
  </si>
  <si>
    <t>（単位：円）</t>
  </si>
  <si>
    <t>年　　月　　日</t>
  </si>
  <si>
    <t>氏名(代表者)</t>
    <phoneticPr fontId="4"/>
  </si>
  <si>
    <t>１　請求額</t>
    <phoneticPr fontId="4"/>
  </si>
  <si>
    <t>２　補助金受領口座　　　　　　　　　　　　　　　　　　　　　　　　　</t>
    <phoneticPr fontId="4"/>
  </si>
  <si>
    <t>金融機関名</t>
    <rPh sb="0" eb="5">
      <t>キンユウキカンメイ</t>
    </rPh>
    <phoneticPr fontId="4"/>
  </si>
  <si>
    <t>本・支店（所）</t>
    <rPh sb="0" eb="1">
      <t>ホン</t>
    </rPh>
    <rPh sb="2" eb="4">
      <t>シテン</t>
    </rPh>
    <rPh sb="5" eb="6">
      <t>ショ</t>
    </rPh>
    <phoneticPr fontId="4"/>
  </si>
  <si>
    <t>口座番号</t>
    <rPh sb="0" eb="4">
      <t>コウザバンゴウ</t>
    </rPh>
    <phoneticPr fontId="4"/>
  </si>
  <si>
    <t>預金種別</t>
    <rPh sb="0" eb="4">
      <t>ヨキンシュベツ</t>
    </rPh>
    <phoneticPr fontId="4"/>
  </si>
  <si>
    <t>口座名義</t>
  </si>
  <si>
    <t>（フリガナ）</t>
    <phoneticPr fontId="4"/>
  </si>
  <si>
    <t>電話番号</t>
    <rPh sb="0" eb="4">
      <t>デンワバンゴウ</t>
    </rPh>
    <phoneticPr fontId="4"/>
  </si>
  <si>
    <t>１　補助事業に要する経費の配分　　　　　　　　　　　　　　　　　　　　　　　　　　　</t>
    <phoneticPr fontId="4"/>
  </si>
  <si>
    <t>氏　名</t>
    <rPh sb="0" eb="1">
      <t>シ</t>
    </rPh>
    <rPh sb="2" eb="3">
      <t>メイ</t>
    </rPh>
    <phoneticPr fontId="4"/>
  </si>
  <si>
    <t>３　添付書類</t>
    <phoneticPr fontId="4"/>
  </si>
  <si>
    <t>トヨタ</t>
    <phoneticPr fontId="4"/>
  </si>
  <si>
    <t>日産</t>
    <rPh sb="0" eb="2">
      <t>ニッサン</t>
    </rPh>
    <phoneticPr fontId="4"/>
  </si>
  <si>
    <t>MX-30</t>
    <phoneticPr fontId="4"/>
  </si>
  <si>
    <t>三菱</t>
    <rPh sb="0" eb="2">
      <t>ミツビシ</t>
    </rPh>
    <phoneticPr fontId="4"/>
  </si>
  <si>
    <t>RAV4</t>
    <phoneticPr fontId="4"/>
  </si>
  <si>
    <t>トヨタ</t>
    <phoneticPr fontId="4"/>
  </si>
  <si>
    <t>スバル</t>
    <phoneticPr fontId="4"/>
  </si>
  <si>
    <t>日産</t>
    <rPh sb="0" eb="2">
      <t>ニッサン</t>
    </rPh>
    <phoneticPr fontId="4"/>
  </si>
  <si>
    <t>ホンダ</t>
    <phoneticPr fontId="4"/>
  </si>
  <si>
    <t>マツダ</t>
    <phoneticPr fontId="4"/>
  </si>
  <si>
    <t>Honda e</t>
    <phoneticPr fontId="4"/>
  </si>
  <si>
    <t>プリウスPHV</t>
    <phoneticPr fontId="4"/>
  </si>
  <si>
    <t>アウトランダーPHEV</t>
    <phoneticPr fontId="4"/>
  </si>
  <si>
    <t>災害協定締結</t>
    <rPh sb="0" eb="4">
      <t>サイガイキョウテイ</t>
    </rPh>
    <rPh sb="4" eb="6">
      <t>テイケツ</t>
    </rPh>
    <phoneticPr fontId="4"/>
  </si>
  <si>
    <t>補助対象設備</t>
    <rPh sb="4" eb="6">
      <t>セツビ</t>
    </rPh>
    <phoneticPr fontId="4"/>
  </si>
  <si>
    <t>災害時活用促進事業・防災協定　加算</t>
    <rPh sb="15" eb="17">
      <t>カサン</t>
    </rPh>
    <phoneticPr fontId="4"/>
  </si>
  <si>
    <t>加算額</t>
    <rPh sb="0" eb="3">
      <t>カサンガク</t>
    </rPh>
    <phoneticPr fontId="4"/>
  </si>
  <si>
    <t>災害時活用促進事業・防災協定同意書</t>
    <rPh sb="10" eb="12">
      <t>ボウサイ</t>
    </rPh>
    <rPh sb="12" eb="14">
      <t>キョウテイ</t>
    </rPh>
    <rPh sb="14" eb="17">
      <t>ドウイショ</t>
    </rPh>
    <phoneticPr fontId="4"/>
  </si>
  <si>
    <t>（１）停電を伴う災害発生時に、美郷町の要請に応じて可能な範囲で、私が所有する電気自動車を避難所で使用し、避難所の電源供給へ協力します。</t>
    <rPh sb="3" eb="5">
      <t>テイデン</t>
    </rPh>
    <rPh sb="6" eb="7">
      <t>トモナ</t>
    </rPh>
    <rPh sb="8" eb="10">
      <t>サイガイ</t>
    </rPh>
    <rPh sb="10" eb="12">
      <t>ハッセイ</t>
    </rPh>
    <rPh sb="12" eb="13">
      <t>ジ</t>
    </rPh>
    <rPh sb="15" eb="17">
      <t>ミサト</t>
    </rPh>
    <rPh sb="17" eb="18">
      <t>チョウ</t>
    </rPh>
    <rPh sb="19" eb="21">
      <t>ヨウセイ</t>
    </rPh>
    <rPh sb="22" eb="23">
      <t>オウ</t>
    </rPh>
    <rPh sb="25" eb="27">
      <t>カノウ</t>
    </rPh>
    <rPh sb="28" eb="30">
      <t>ハンイ</t>
    </rPh>
    <rPh sb="32" eb="33">
      <t>ワタシ</t>
    </rPh>
    <rPh sb="34" eb="36">
      <t>ショユウ</t>
    </rPh>
    <rPh sb="38" eb="40">
      <t>デンキ</t>
    </rPh>
    <rPh sb="40" eb="43">
      <t>ジドウシャ</t>
    </rPh>
    <rPh sb="44" eb="47">
      <t>ヒナンジョ</t>
    </rPh>
    <rPh sb="48" eb="50">
      <t>シヨウ</t>
    </rPh>
    <rPh sb="52" eb="55">
      <t>ヒナンジョ</t>
    </rPh>
    <rPh sb="56" eb="58">
      <t>デンゲン</t>
    </rPh>
    <rPh sb="58" eb="60">
      <t>キョウキュウ</t>
    </rPh>
    <rPh sb="61" eb="63">
      <t>キョウリョク</t>
    </rPh>
    <phoneticPr fontId="4"/>
  </si>
  <si>
    <t>（２）避難所等へ供給するための外部給電器は美郷町で準備する。</t>
    <rPh sb="3" eb="6">
      <t>ヒナンジョ</t>
    </rPh>
    <rPh sb="6" eb="7">
      <t>トウ</t>
    </rPh>
    <rPh sb="8" eb="10">
      <t>キョウキュウ</t>
    </rPh>
    <rPh sb="15" eb="17">
      <t>ガイブ</t>
    </rPh>
    <rPh sb="17" eb="19">
      <t>キュウデン</t>
    </rPh>
    <rPh sb="19" eb="20">
      <t>キ</t>
    </rPh>
    <rPh sb="21" eb="24">
      <t>ミサトチョウ</t>
    </rPh>
    <rPh sb="25" eb="27">
      <t>ジュンビ</t>
    </rPh>
    <phoneticPr fontId="4"/>
  </si>
  <si>
    <t>（３）美郷町は、防災協定同意者のうち希望者に対し下記補助金額を追加で支給する。</t>
    <rPh sb="3" eb="5">
      <t>ミサト</t>
    </rPh>
    <rPh sb="5" eb="6">
      <t>チョウ</t>
    </rPh>
    <rPh sb="8" eb="10">
      <t>ボウサイ</t>
    </rPh>
    <rPh sb="10" eb="12">
      <t>キョウテイ</t>
    </rPh>
    <rPh sb="12" eb="14">
      <t>ドウイ</t>
    </rPh>
    <rPh sb="14" eb="15">
      <t>シャ</t>
    </rPh>
    <rPh sb="18" eb="21">
      <t>キボウシャ</t>
    </rPh>
    <rPh sb="22" eb="23">
      <t>タイ</t>
    </rPh>
    <rPh sb="24" eb="26">
      <t>カキ</t>
    </rPh>
    <rPh sb="26" eb="28">
      <t>ホジョ</t>
    </rPh>
    <rPh sb="28" eb="30">
      <t>キンガク</t>
    </rPh>
    <rPh sb="31" eb="33">
      <t>ツイカ</t>
    </rPh>
    <rPh sb="34" eb="36">
      <t>シキュウ</t>
    </rPh>
    <phoneticPr fontId="4"/>
  </si>
  <si>
    <t>　美郷町電気自動車普及促進・災害時活用促進事業補助金交付要綱第４条第２項の規定により次のとおり申請します。</t>
    <rPh sb="1" eb="3">
      <t>ミサト</t>
    </rPh>
    <rPh sb="3" eb="4">
      <t>チョウ</t>
    </rPh>
    <rPh sb="4" eb="6">
      <t>デンキ</t>
    </rPh>
    <rPh sb="6" eb="9">
      <t>ジドウシャ</t>
    </rPh>
    <rPh sb="9" eb="11">
      <t>フキュウ</t>
    </rPh>
    <rPh sb="11" eb="13">
      <t>ソクシン</t>
    </rPh>
    <rPh sb="14" eb="16">
      <t>サイガイ</t>
    </rPh>
    <rPh sb="16" eb="17">
      <t>ジ</t>
    </rPh>
    <rPh sb="17" eb="19">
      <t>カツヨウ</t>
    </rPh>
    <rPh sb="19" eb="21">
      <t>ソクシン</t>
    </rPh>
    <rPh sb="21" eb="23">
      <t>ジギョウ</t>
    </rPh>
    <rPh sb="33" eb="34">
      <t>ダイ</t>
    </rPh>
    <rPh sb="35" eb="36">
      <t>コウ</t>
    </rPh>
    <rPh sb="47" eb="49">
      <t>シンセイ</t>
    </rPh>
    <phoneticPr fontId="4"/>
  </si>
  <si>
    <t>サクラ</t>
    <phoneticPr fontId="4"/>
  </si>
  <si>
    <t>ekクロス</t>
    <phoneticPr fontId="4"/>
  </si>
  <si>
    <t>補助対象車種（抜粋）</t>
    <rPh sb="0" eb="6">
      <t>ホジョタイショウシャシュ</t>
    </rPh>
    <rPh sb="7" eb="9">
      <t>バッスイ</t>
    </rPh>
    <phoneticPr fontId="4"/>
  </si>
  <si>
    <t>車両名称</t>
    <rPh sb="0" eb="4">
      <t>シャリョウメイショウ</t>
    </rPh>
    <phoneticPr fontId="4"/>
  </si>
  <si>
    <t>補助額</t>
    <rPh sb="0" eb="3">
      <t>ホジョガク</t>
    </rPh>
    <phoneticPr fontId="4"/>
  </si>
  <si>
    <t>メーカー</t>
    <phoneticPr fontId="4"/>
  </si>
  <si>
    <t>補助対象充放電設備</t>
    <rPh sb="0" eb="4">
      <t>ホジョタイショウ</t>
    </rPh>
    <rPh sb="4" eb="9">
      <t>ジュウホウデンセツビ</t>
    </rPh>
    <phoneticPr fontId="4"/>
  </si>
  <si>
    <t>機器名称</t>
    <rPh sb="0" eb="4">
      <t>キキメイショウ</t>
    </rPh>
    <phoneticPr fontId="4"/>
  </si>
  <si>
    <t>メーカー等</t>
    <rPh sb="4" eb="5">
      <t>トウ</t>
    </rPh>
    <phoneticPr fontId="4"/>
  </si>
  <si>
    <t>補助金額　合計</t>
    <rPh sb="0" eb="4">
      <t>ホジョキンガク</t>
    </rPh>
    <rPh sb="5" eb="7">
      <t>ゴウケイ</t>
    </rPh>
    <phoneticPr fontId="4"/>
  </si>
  <si>
    <t>車両購入</t>
    <rPh sb="0" eb="4">
      <t>シャリョウコウニュウ</t>
    </rPh>
    <phoneticPr fontId="4"/>
  </si>
  <si>
    <t>車両基本価格</t>
    <rPh sb="0" eb="2">
      <t>シャリョウ</t>
    </rPh>
    <rPh sb="2" eb="6">
      <t>キホンカカク</t>
    </rPh>
    <phoneticPr fontId="4"/>
  </si>
  <si>
    <t>事業費（工事費含む）</t>
    <rPh sb="0" eb="3">
      <t>ジギョウヒ</t>
    </rPh>
    <rPh sb="4" eb="8">
      <t>コウジヒフク</t>
    </rPh>
    <phoneticPr fontId="4"/>
  </si>
  <si>
    <t>　下記のとおり事業を実施したいので、補助金交付要綱第４条の規定により次のとおり申請します。</t>
    <phoneticPr fontId="4"/>
  </si>
  <si>
    <t>同一世帯者町税等調査同意書</t>
    <rPh sb="0" eb="2">
      <t>ドウイツ</t>
    </rPh>
    <rPh sb="2" eb="4">
      <t>セタイ</t>
    </rPh>
    <rPh sb="4" eb="5">
      <t>シャ</t>
    </rPh>
    <rPh sb="5" eb="7">
      <t>チョウゼイ</t>
    </rPh>
    <rPh sb="7" eb="8">
      <t>トウ</t>
    </rPh>
    <rPh sb="8" eb="10">
      <t>チョウサ</t>
    </rPh>
    <rPh sb="10" eb="13">
      <t>ドウイショ</t>
    </rPh>
    <phoneticPr fontId="4"/>
  </si>
  <si>
    <t>　美郷町電気自動車普及促進・災害時活用促進事業補助金交付要綱第２条の規定により次のとおり同意します。</t>
    <rPh sb="1" eb="3">
      <t>ミサト</t>
    </rPh>
    <rPh sb="3" eb="4">
      <t>チョウ</t>
    </rPh>
    <rPh sb="4" eb="6">
      <t>デンキ</t>
    </rPh>
    <rPh sb="6" eb="9">
      <t>ジドウシャ</t>
    </rPh>
    <rPh sb="9" eb="11">
      <t>フキュウ</t>
    </rPh>
    <rPh sb="11" eb="13">
      <t>ソクシン</t>
    </rPh>
    <rPh sb="14" eb="16">
      <t>サイガイ</t>
    </rPh>
    <rPh sb="16" eb="17">
      <t>ジ</t>
    </rPh>
    <rPh sb="17" eb="19">
      <t>カツヨウ</t>
    </rPh>
    <rPh sb="19" eb="21">
      <t>ソクシン</t>
    </rPh>
    <rPh sb="21" eb="23">
      <t>ジギョウ</t>
    </rPh>
    <rPh sb="44" eb="46">
      <t>ドウイ</t>
    </rPh>
    <phoneticPr fontId="4"/>
  </si>
  <si>
    <t>同意します</t>
    <rPh sb="0" eb="2">
      <t>ドウイ</t>
    </rPh>
    <phoneticPr fontId="4"/>
  </si>
  <si>
    <t>同意しません</t>
    <rPh sb="0" eb="2">
      <t>ドウイ</t>
    </rPh>
    <phoneticPr fontId="4"/>
  </si>
  <si>
    <t>防災協定登録車両</t>
    <rPh sb="0" eb="4">
      <t>ボウサイキョウテイ</t>
    </rPh>
    <rPh sb="4" eb="8">
      <t>トウロクシャリョウ</t>
    </rPh>
    <phoneticPr fontId="4"/>
  </si>
  <si>
    <t>車　種</t>
    <rPh sb="0" eb="1">
      <t>クルマ</t>
    </rPh>
    <rPh sb="2" eb="3">
      <t>シュ</t>
    </rPh>
    <phoneticPr fontId="4"/>
  </si>
  <si>
    <t>車　番</t>
    <rPh sb="0" eb="1">
      <t>クルマ</t>
    </rPh>
    <rPh sb="2" eb="3">
      <t>バン</t>
    </rPh>
    <phoneticPr fontId="4"/>
  </si>
  <si>
    <t>　　　同一世帯者町税等調査同意欄</t>
    <phoneticPr fontId="4"/>
  </si>
  <si>
    <t>協定加算</t>
    <rPh sb="0" eb="4">
      <t>キョウテイカサン</t>
    </rPh>
    <phoneticPr fontId="4"/>
  </si>
  <si>
    <t>基本価格</t>
    <rPh sb="0" eb="4">
      <t>キホンカカク</t>
    </rPh>
    <phoneticPr fontId="4"/>
  </si>
  <si>
    <t>４　交付要件</t>
    <rPh sb="2" eb="4">
      <t>コウフ</t>
    </rPh>
    <rPh sb="4" eb="6">
      <t>ヨウケン</t>
    </rPh>
    <phoneticPr fontId="4"/>
  </si>
  <si>
    <t>　　□別紙「災害時活用促進事業・防災協定同意書」及び「同一世帯者町税等調査同意書」</t>
    <rPh sb="3" eb="5">
      <t>ベッシ</t>
    </rPh>
    <rPh sb="6" eb="9">
      <t>サイガイジ</t>
    </rPh>
    <rPh sb="9" eb="11">
      <t>カツヨウ</t>
    </rPh>
    <rPh sb="11" eb="15">
      <t>ソクシンジギョウ</t>
    </rPh>
    <rPh sb="16" eb="20">
      <t>ボウサイキョウテイ</t>
    </rPh>
    <rPh sb="20" eb="23">
      <t>ドウイショ</t>
    </rPh>
    <rPh sb="24" eb="25">
      <t>オヨ</t>
    </rPh>
    <rPh sb="39" eb="40">
      <t>ショ</t>
    </rPh>
    <phoneticPr fontId="4"/>
  </si>
  <si>
    <t>　　□補助を受けた車両は原則４年以上町内で使用すること。</t>
    <rPh sb="3" eb="5">
      <t>ホジョ</t>
    </rPh>
    <rPh sb="6" eb="7">
      <t>ウ</t>
    </rPh>
    <rPh sb="9" eb="11">
      <t>シャリョウ</t>
    </rPh>
    <rPh sb="12" eb="14">
      <t>ゲンソク</t>
    </rPh>
    <rPh sb="15" eb="16">
      <t>ネン</t>
    </rPh>
    <rPh sb="16" eb="18">
      <t>イジョウ</t>
    </rPh>
    <rPh sb="18" eb="20">
      <t>チョウナイ</t>
    </rPh>
    <rPh sb="21" eb="23">
      <t>シヨウ</t>
    </rPh>
    <phoneticPr fontId="4"/>
  </si>
  <si>
    <t>２　車両購入年月日　　　　　　　　</t>
    <rPh sb="2" eb="4">
      <t>シャリョウ</t>
    </rPh>
    <rPh sb="4" eb="6">
      <t>コウニュウ</t>
    </rPh>
    <phoneticPr fontId="4"/>
  </si>
  <si>
    <t>　　□車検証の写し</t>
    <rPh sb="3" eb="6">
      <t>シャケンショウ</t>
    </rPh>
    <rPh sb="7" eb="8">
      <t>ウツ</t>
    </rPh>
    <phoneticPr fontId="4"/>
  </si>
  <si>
    <t>　　□支払い手続きが完了している証憑（領収書・ローン契約書等）</t>
    <rPh sb="3" eb="5">
      <t>シハラ</t>
    </rPh>
    <rPh sb="6" eb="8">
      <t>テツヅ</t>
    </rPh>
    <rPh sb="10" eb="12">
      <t>カンリョウ</t>
    </rPh>
    <rPh sb="16" eb="18">
      <t>ショウヒョウ</t>
    </rPh>
    <rPh sb="19" eb="22">
      <t>リョウシュウショ</t>
    </rPh>
    <rPh sb="26" eb="29">
      <t>ケイヤクショ</t>
    </rPh>
    <rPh sb="29" eb="30">
      <t>トウ</t>
    </rPh>
    <phoneticPr fontId="4"/>
  </si>
  <si>
    <t>　　□リースにあってはリース契約書及び同意書の写し</t>
    <rPh sb="14" eb="17">
      <t>ケイヤクショ</t>
    </rPh>
    <rPh sb="17" eb="18">
      <t>オヨ</t>
    </rPh>
    <rPh sb="19" eb="22">
      <t>ドウイショ</t>
    </rPh>
    <rPh sb="23" eb="24">
      <t>ウツ</t>
    </rPh>
    <phoneticPr fontId="4"/>
  </si>
  <si>
    <t>充電設備・充放電設備設置</t>
    <rPh sb="0" eb="2">
      <t>ジュウデン</t>
    </rPh>
    <rPh sb="2" eb="4">
      <t>セツビ</t>
    </rPh>
    <rPh sb="5" eb="12">
      <t>ジュウホウデンセツビセッチ</t>
    </rPh>
    <phoneticPr fontId="4"/>
  </si>
  <si>
    <t>充電電源の種類</t>
    <rPh sb="0" eb="4">
      <t>ジュウデンデンゲン</t>
    </rPh>
    <rPh sb="5" eb="7">
      <t>シュルイ</t>
    </rPh>
    <phoneticPr fontId="4"/>
  </si>
  <si>
    <t>再生可能エネルギー</t>
    <rPh sb="0" eb="4">
      <t>サイセイカノウ</t>
    </rPh>
    <phoneticPr fontId="4"/>
  </si>
  <si>
    <t>□</t>
    <phoneticPr fontId="4"/>
  </si>
  <si>
    <t>☑</t>
    <phoneticPr fontId="4"/>
  </si>
  <si>
    <t>単独補助</t>
    <rPh sb="0" eb="4">
      <t>タンドクホジョ</t>
    </rPh>
    <phoneticPr fontId="4"/>
  </si>
  <si>
    <t>エクリプスクロスPHEV</t>
    <phoneticPr fontId="4"/>
  </si>
  <si>
    <t>国補助</t>
    <rPh sb="0" eb="3">
      <t>クニホジョ</t>
    </rPh>
    <phoneticPr fontId="4"/>
  </si>
  <si>
    <t>　　□使用する電源が再生可能エネルギー（太陽光発電等）である証明</t>
    <rPh sb="3" eb="5">
      <t>シヨウ</t>
    </rPh>
    <rPh sb="7" eb="9">
      <t>デンゲン</t>
    </rPh>
    <rPh sb="8" eb="9">
      <t>ジュウデン</t>
    </rPh>
    <rPh sb="10" eb="14">
      <t>サイセイカノウ</t>
    </rPh>
    <rPh sb="20" eb="26">
      <t>タイヨウコウハツデントウ</t>
    </rPh>
    <rPh sb="30" eb="32">
      <t>ショウメイ</t>
    </rPh>
    <phoneticPr fontId="4"/>
  </si>
  <si>
    <t>　　　（電力需給契約書の写し又は太陽光発電設備設置状況等の写真）</t>
    <rPh sb="4" eb="6">
      <t>デンリョク</t>
    </rPh>
    <rPh sb="6" eb="10">
      <t>ジュキュウケイヤク</t>
    </rPh>
    <rPh sb="10" eb="11">
      <t>ショ</t>
    </rPh>
    <rPh sb="12" eb="13">
      <t>ウツ</t>
    </rPh>
    <rPh sb="14" eb="15">
      <t>マタ</t>
    </rPh>
    <rPh sb="16" eb="23">
      <t>タイヨウコウハツデンセツビ</t>
    </rPh>
    <rPh sb="23" eb="25">
      <t>セッチ</t>
    </rPh>
    <rPh sb="25" eb="27">
      <t>ジョウキョウ</t>
    </rPh>
    <rPh sb="27" eb="28">
      <t>トウ</t>
    </rPh>
    <rPh sb="29" eb="31">
      <t>シャシン</t>
    </rPh>
    <phoneticPr fontId="4"/>
  </si>
  <si>
    <t>災害協定</t>
    <rPh sb="0" eb="4">
      <t>サイガイキョウテイ</t>
    </rPh>
    <phoneticPr fontId="4"/>
  </si>
  <si>
    <t>　（１）申請者及び同一世帯の者に係る美郷町町税（町県民税、固定資産税、軽自動車税）の納付状況、住民票の確認等について、美郷町が職権で調査すること。</t>
    <rPh sb="4" eb="7">
      <t>シンセイシャ</t>
    </rPh>
    <rPh sb="7" eb="8">
      <t>オヨ</t>
    </rPh>
    <rPh sb="9" eb="13">
      <t>ドウイツセタイ</t>
    </rPh>
    <rPh sb="14" eb="15">
      <t>モノ</t>
    </rPh>
    <rPh sb="16" eb="17">
      <t>カカワ</t>
    </rPh>
    <rPh sb="18" eb="23">
      <t>ミサトチョウチョウゼイ</t>
    </rPh>
    <rPh sb="24" eb="28">
      <t>チョウケンミンゼイ</t>
    </rPh>
    <rPh sb="29" eb="34">
      <t>コテイシサンゼイ</t>
    </rPh>
    <rPh sb="35" eb="40">
      <t>ケイジドウシャゼイ</t>
    </rPh>
    <rPh sb="42" eb="46">
      <t>ノウフジョウキョウ</t>
    </rPh>
    <rPh sb="47" eb="50">
      <t>ジュウミンヒョウ</t>
    </rPh>
    <rPh sb="51" eb="54">
      <t>カクニントウ</t>
    </rPh>
    <rPh sb="59" eb="62">
      <t>ミサトチョウ</t>
    </rPh>
    <rPh sb="63" eb="65">
      <t>ショッケン</t>
    </rPh>
    <rPh sb="66" eb="68">
      <t>チョウサ</t>
    </rPh>
    <phoneticPr fontId="4"/>
  </si>
  <si>
    <t>□</t>
  </si>
  <si>
    <t>島根</t>
    <rPh sb="0" eb="2">
      <t>シマネ</t>
    </rPh>
    <phoneticPr fontId="4"/>
  </si>
  <si>
    <t>普通預金</t>
    <rPh sb="0" eb="4">
      <t>フツウヨキン</t>
    </rPh>
    <phoneticPr fontId="4"/>
  </si>
  <si>
    <t>当座預金</t>
    <rPh sb="0" eb="4">
      <t>トウザヨキン</t>
    </rPh>
    <phoneticPr fontId="4"/>
  </si>
  <si>
    <t>総合口座</t>
    <rPh sb="0" eb="4">
      <t>ソウゴウコウザ</t>
    </rPh>
    <phoneticPr fontId="4"/>
  </si>
  <si>
    <t>山陰合同銀行</t>
    <rPh sb="0" eb="2">
      <t>サンイン</t>
    </rPh>
    <rPh sb="2" eb="4">
      <t>ゴウドウ</t>
    </rPh>
    <rPh sb="4" eb="6">
      <t>ギンコウ</t>
    </rPh>
    <phoneticPr fontId="4"/>
  </si>
  <si>
    <t>島根中央信用金庫</t>
    <rPh sb="0" eb="2">
      <t>シマネ</t>
    </rPh>
    <rPh sb="2" eb="4">
      <t>チュウオウ</t>
    </rPh>
    <rPh sb="4" eb="8">
      <t>シンヨウキンコ</t>
    </rPh>
    <phoneticPr fontId="4"/>
  </si>
  <si>
    <t>島根県農協協同組合</t>
    <rPh sb="0" eb="3">
      <t>シマネケン</t>
    </rPh>
    <rPh sb="3" eb="5">
      <t>ノウキョウ</t>
    </rPh>
    <rPh sb="5" eb="9">
      <t>キョウドウクミアイ</t>
    </rPh>
    <phoneticPr fontId="4"/>
  </si>
  <si>
    <t>ゆうちょ銀行</t>
    <rPh sb="4" eb="6">
      <t>ギンコウ</t>
    </rPh>
    <phoneticPr fontId="4"/>
  </si>
  <si>
    <t>邑智支店</t>
    <rPh sb="0" eb="4">
      <t>オオチシテン</t>
    </rPh>
    <phoneticPr fontId="4"/>
  </si>
  <si>
    <t>粕淵出張所</t>
    <rPh sb="0" eb="5">
      <t>カスブチシュッチョウショ</t>
    </rPh>
    <phoneticPr fontId="4"/>
  </si>
  <si>
    <t>五三八</t>
    <rPh sb="0" eb="1">
      <t>ゴ</t>
    </rPh>
    <rPh sb="1" eb="2">
      <t>サン</t>
    </rPh>
    <rPh sb="2" eb="3">
      <t>ハチ</t>
    </rPh>
    <phoneticPr fontId="4"/>
  </si>
  <si>
    <t>交付日</t>
    <rPh sb="0" eb="2">
      <t>コウフ</t>
    </rPh>
    <rPh sb="2" eb="3">
      <t>ヒ</t>
    </rPh>
    <phoneticPr fontId="4"/>
  </si>
  <si>
    <t>号で交付決定通知のあった令和５年度電気自動車普及促進・災害時活用促進事業補助金について、同補助金交付要綱第４条の規定に基づき下記のとおり請求します。</t>
  </si>
  <si>
    <t>交付番号</t>
    <rPh sb="0" eb="2">
      <t>コウフ</t>
    </rPh>
    <rPh sb="2" eb="4">
      <t>バンゴウ</t>
    </rPh>
    <phoneticPr fontId="4"/>
  </si>
  <si>
    <t>楽天銀行</t>
    <rPh sb="0" eb="2">
      <t>ラクテン</t>
    </rPh>
    <rPh sb="2" eb="4">
      <t>ギンコウ</t>
    </rPh>
    <phoneticPr fontId="4"/>
  </si>
  <si>
    <t>※ゆうちょ銀行の支店名は沢山ある</t>
    <rPh sb="5" eb="7">
      <t>ギンコウ</t>
    </rPh>
    <rPh sb="8" eb="11">
      <t>シテンメイ</t>
    </rPh>
    <rPh sb="12" eb="14">
      <t>タクサン</t>
    </rPh>
    <phoneticPr fontId="4"/>
  </si>
  <si>
    <t>四三八</t>
    <rPh sb="0" eb="1">
      <t>ヨン</t>
    </rPh>
    <rPh sb="1" eb="2">
      <t>サン</t>
    </rPh>
    <rPh sb="2" eb="3">
      <t>ハチ</t>
    </rPh>
    <phoneticPr fontId="4"/>
  </si>
  <si>
    <t>大和支店</t>
    <rPh sb="0" eb="2">
      <t>ダイワ</t>
    </rPh>
    <rPh sb="2" eb="4">
      <t>シテン</t>
    </rPh>
    <phoneticPr fontId="4"/>
  </si>
  <si>
    <t>川本支店</t>
    <rPh sb="0" eb="2">
      <t>カワモト</t>
    </rPh>
    <rPh sb="2" eb="4">
      <t>シテン</t>
    </rPh>
    <phoneticPr fontId="4"/>
  </si>
  <si>
    <t>大田支店</t>
    <rPh sb="0" eb="2">
      <t>オオダ</t>
    </rPh>
    <rPh sb="2" eb="4">
      <t>シテン</t>
    </rPh>
    <phoneticPr fontId="4"/>
  </si>
  <si>
    <t>SOLTERRA</t>
    <phoneticPr fontId="4"/>
  </si>
  <si>
    <t>bZ4X</t>
    <phoneticPr fontId="4"/>
  </si>
  <si>
    <t>アリア</t>
    <phoneticPr fontId="4"/>
  </si>
  <si>
    <t>リーフ</t>
    <phoneticPr fontId="4"/>
  </si>
  <si>
    <t>N ONE e:</t>
    <phoneticPr fontId="4"/>
  </si>
  <si>
    <t>クリッパーEV</t>
    <phoneticPr fontId="4"/>
  </si>
  <si>
    <t>MINICAB EV</t>
    <phoneticPr fontId="4"/>
  </si>
  <si>
    <t>N VAN e:</t>
    <phoneticPr fontId="4"/>
  </si>
  <si>
    <t>CEV補助金の対象車種で一覧に無い車種については企画推進課へお問い合わせください</t>
    <rPh sb="3" eb="6">
      <t>ホジョキン</t>
    </rPh>
    <rPh sb="7" eb="11">
      <t>タイショウシャシュ</t>
    </rPh>
    <rPh sb="12" eb="14">
      <t>イチラン</t>
    </rPh>
    <rPh sb="15" eb="16">
      <t>ナ</t>
    </rPh>
    <rPh sb="17" eb="19">
      <t>シャシュ</t>
    </rPh>
    <rPh sb="24" eb="29">
      <t>キカクスイシンカ</t>
    </rPh>
    <rPh sb="31" eb="32">
      <t>ト</t>
    </rPh>
    <rPh sb="33" eb="34">
      <t>ア</t>
    </rPh>
    <phoneticPr fontId="4"/>
  </si>
  <si>
    <t>令和８年度　電気自動車普及促進・災害時活用促進事業補助金交付申請書</t>
    <rPh sb="0" eb="2">
      <t>レイワ</t>
    </rPh>
    <rPh sb="3" eb="5">
      <t>ネンド</t>
    </rPh>
    <phoneticPr fontId="4"/>
  </si>
  <si>
    <t>　　　　令和８年度　電気自動車普及促進・災害時活用促進事業補助金請求書</t>
    <rPh sb="4" eb="6">
      <t>レイワ</t>
    </rPh>
    <rPh sb="7" eb="8">
      <t>ネン</t>
    </rPh>
    <rPh sb="8" eb="9">
      <t>ド</t>
    </rPh>
    <rPh sb="10" eb="12">
      <t>デンキ</t>
    </rPh>
    <rPh sb="12" eb="15">
      <t>ジドウシャ</t>
    </rPh>
    <rPh sb="15" eb="17">
      <t>フキュウ</t>
    </rPh>
    <rPh sb="17" eb="19">
      <t>ソクシン</t>
    </rPh>
    <rPh sb="20" eb="22">
      <t>サイガイ</t>
    </rPh>
    <rPh sb="22" eb="23">
      <t>ジ</t>
    </rPh>
    <rPh sb="23" eb="25">
      <t>カツヨウ</t>
    </rPh>
    <rPh sb="25" eb="27">
      <t>ソクシン</t>
    </rPh>
    <rPh sb="27" eb="29">
      <t>ジギョウ</t>
    </rPh>
    <rPh sb="29" eb="32">
      <t>ホジョキン</t>
    </rPh>
    <rPh sb="32" eb="35">
      <t>セイキュウショ</t>
    </rPh>
    <phoneticPr fontId="4"/>
  </si>
  <si>
    <t>　令和　　年　　月　　日付け美郷企第　　号で交付決定通知のあった令和８年度電気自動車普及促進・災害時活用促進事業補助金について、同補助金交付要綱第４条の規定に基づき下記のとおり請求します。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</si>
</sst>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quot;kW&quot;"/>
    <numFmt numFmtId="177" formatCode="0.00_ &quot;kWh&quot;"/>
    <numFmt numFmtId="178" formatCode="&quot;金&quot;\ \ #,##0\ \ \ &quot;円也&quot;"/>
  </numFmts>
  <fonts count="10"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ＭＳ 明朝"/>
      <family val="1"/>
      <charset val="128"/>
    </font>
    <font>
      <sz val="6"/>
      <name val="游ゴシック"/>
      <family val="3"/>
      <charset val="128"/>
      <scheme val="minor"/>
    </font>
    <font>
      <u/>
      <sz val="22"/>
      <color theme="1"/>
      <name val="ＭＳ 明朝"/>
      <family val="1"/>
      <charset val="128"/>
    </font>
    <font>
      <sz val="12"/>
      <color theme="1"/>
      <name val="ＭＳ 明朝"/>
      <family val="1"/>
      <charset val="128"/>
    </font>
    <font>
      <sz val="14"/>
      <color theme="1"/>
      <name val="ＭＳ 明朝"/>
      <family val="1"/>
      <charset val="128"/>
    </font>
    <font>
      <sz val="16"/>
      <color theme="1"/>
      <name val="ＭＳ 明朝"/>
      <family val="1"/>
      <charset val="128"/>
    </font>
    <font>
      <sz val="18"/>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right/>
      <top style="thin">
        <color auto="1"/>
      </top>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100">
    <xf numFmtId="0" fontId="0" fillId="0" borderId="0" xfId="0"/>
    <xf numFmtId="0" fontId="3" fillId="0" borderId="0" xfId="0" applyFont="1"/>
    <xf numFmtId="0" fontId="3" fillId="0" borderId="0" xfId="0" applyFont="1" applyAlignment="1"/>
    <xf numFmtId="0" fontId="3" fillId="0" borderId="0" xfId="0" applyFont="1" applyAlignment="1">
      <alignment horizontal="right"/>
    </xf>
    <xf numFmtId="0" fontId="3" fillId="0" borderId="0" xfId="0" applyFont="1" applyAlignment="1">
      <alignment horizontal="left" wrapText="1"/>
    </xf>
    <xf numFmtId="0" fontId="3" fillId="0" borderId="0" xfId="0" applyFont="1" applyAlignment="1">
      <alignment horizontal="right"/>
    </xf>
    <xf numFmtId="0" fontId="3" fillId="0" borderId="0" xfId="0" applyFont="1" applyBorder="1"/>
    <xf numFmtId="38" fontId="3" fillId="0" borderId="0" xfId="1" applyFont="1" applyAlignment="1">
      <alignment horizontal="right" indent="2"/>
    </xf>
    <xf numFmtId="0" fontId="3" fillId="0" borderId="0" xfId="0" applyFont="1" applyAlignment="1">
      <alignment horizontal="left"/>
    </xf>
    <xf numFmtId="0" fontId="3" fillId="0" borderId="0" xfId="0" applyFont="1" applyAlignment="1">
      <alignment horizontal="distributed"/>
    </xf>
    <xf numFmtId="0" fontId="0" fillId="0" borderId="0" xfId="0" applyAlignment="1"/>
    <xf numFmtId="0" fontId="3" fillId="0" borderId="0" xfId="0" applyFont="1" applyFill="1" applyAlignment="1">
      <alignment vertical="center"/>
    </xf>
    <xf numFmtId="0" fontId="3" fillId="0" borderId="0" xfId="0" applyFont="1" applyFill="1"/>
    <xf numFmtId="0" fontId="3" fillId="0" borderId="14" xfId="0" applyFont="1" applyBorder="1" applyAlignment="1">
      <alignment vertical="center"/>
    </xf>
    <xf numFmtId="0" fontId="3" fillId="0" borderId="14" xfId="0" applyFont="1" applyBorder="1" applyAlignment="1">
      <alignment horizontal="right" vertical="center"/>
    </xf>
    <xf numFmtId="0" fontId="3" fillId="0" borderId="0" xfId="0" applyFont="1" applyBorder="1" applyAlignment="1">
      <alignment vertical="center"/>
    </xf>
    <xf numFmtId="0" fontId="3" fillId="0" borderId="0" xfId="0" applyFont="1" applyBorder="1" applyAlignment="1">
      <alignment horizontal="right" vertical="center"/>
    </xf>
    <xf numFmtId="177" fontId="3" fillId="0" borderId="15" xfId="0" applyNumberFormat="1"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horizontal="left" shrinkToFit="1"/>
    </xf>
    <xf numFmtId="0" fontId="3" fillId="0" borderId="15" xfId="0" applyFont="1" applyBorder="1" applyAlignment="1">
      <alignment horizontal="left"/>
    </xf>
    <xf numFmtId="0" fontId="3" fillId="0" borderId="0" xfId="0" applyFont="1" applyAlignment="1">
      <alignment horizontal="right"/>
    </xf>
    <xf numFmtId="0" fontId="3" fillId="0" borderId="0" xfId="0" applyFont="1" applyAlignment="1">
      <alignment horizontal="left" vertical="top" wrapText="1"/>
    </xf>
    <xf numFmtId="0" fontId="6" fillId="0" borderId="0" xfId="0" applyFont="1"/>
    <xf numFmtId="0" fontId="3" fillId="0" borderId="0" xfId="0" applyFont="1" applyFill="1" applyAlignment="1">
      <alignment horizontal="left"/>
    </xf>
    <xf numFmtId="38" fontId="3" fillId="0" borderId="0" xfId="1" applyFont="1" applyFill="1" applyBorder="1" applyAlignment="1">
      <alignment horizontal="right" indent="2"/>
    </xf>
    <xf numFmtId="177" fontId="3" fillId="0" borderId="0" xfId="0" applyNumberFormat="1" applyFont="1" applyFill="1" applyBorder="1" applyAlignment="1">
      <alignment horizontal="center"/>
    </xf>
    <xf numFmtId="38" fontId="3" fillId="0" borderId="0" xfId="1" applyFont="1" applyFill="1" applyAlignment="1">
      <alignment horizontal="right" indent="2"/>
    </xf>
    <xf numFmtId="38" fontId="3" fillId="0" borderId="1" xfId="1" applyFont="1" applyBorder="1" applyAlignment="1"/>
    <xf numFmtId="0" fontId="3" fillId="0" borderId="1" xfId="0" applyFont="1" applyBorder="1"/>
    <xf numFmtId="38" fontId="3" fillId="0" borderId="15" xfId="1" applyFont="1" applyBorder="1" applyAlignment="1">
      <alignment horizontal="center" vertical="center"/>
    </xf>
    <xf numFmtId="38" fontId="3" fillId="0" borderId="0" xfId="1" applyFont="1" applyAlignment="1"/>
    <xf numFmtId="0" fontId="3" fillId="0" borderId="15" xfId="0"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3" fillId="0" borderId="15" xfId="0" applyFont="1" applyBorder="1" applyAlignment="1">
      <alignment vertical="center"/>
    </xf>
    <xf numFmtId="38" fontId="3" fillId="0" borderId="0" xfId="1" applyFont="1" applyFill="1" applyBorder="1" applyAlignment="1"/>
    <xf numFmtId="0" fontId="3" fillId="0" borderId="0" xfId="0" applyFont="1" applyAlignment="1">
      <alignment horizontal="right"/>
    </xf>
    <xf numFmtId="0" fontId="3" fillId="0" borderId="4" xfId="0" applyFont="1" applyBorder="1" applyAlignment="1">
      <alignment horizontal="left" vertical="center"/>
    </xf>
    <xf numFmtId="0" fontId="3" fillId="0" borderId="15" xfId="0" applyFont="1" applyBorder="1" applyAlignment="1">
      <alignment horizontal="left" vertical="center"/>
    </xf>
    <xf numFmtId="0" fontId="3" fillId="0" borderId="19" xfId="0" applyFont="1" applyBorder="1"/>
    <xf numFmtId="0" fontId="3" fillId="0" borderId="0" xfId="0" applyFont="1" applyFill="1" applyAlignment="1">
      <alignment horizontal="right"/>
    </xf>
    <xf numFmtId="0" fontId="3" fillId="0" borderId="0" xfId="0" applyNumberFormat="1" applyFont="1"/>
    <xf numFmtId="0" fontId="3" fillId="0" borderId="0" xfId="0" applyFont="1" applyAlignment="1">
      <alignment wrapText="1"/>
    </xf>
    <xf numFmtId="56" fontId="3" fillId="3" borderId="0" xfId="0" applyNumberFormat="1" applyFont="1" applyFill="1"/>
    <xf numFmtId="49" fontId="3" fillId="3" borderId="0" xfId="0" applyNumberFormat="1" applyFont="1" applyFill="1"/>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15" xfId="0" applyFont="1" applyFill="1" applyBorder="1" applyAlignment="1">
      <alignment horizontal="left" vertical="center"/>
    </xf>
    <xf numFmtId="0" fontId="8" fillId="0" borderId="14" xfId="0" applyNumberFormat="1" applyFont="1" applyBorder="1" applyAlignment="1">
      <alignment horizontal="left" vertical="center"/>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38" fontId="3" fillId="2" borderId="4"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5" xfId="1" applyFont="1" applyFill="1" applyBorder="1" applyAlignment="1">
      <alignment horizontal="center" vertical="center"/>
    </xf>
    <xf numFmtId="0" fontId="3" fillId="0" borderId="1" xfId="0" applyFont="1" applyBorder="1" applyAlignment="1">
      <alignment horizontal="center" vertical="center"/>
    </xf>
    <xf numFmtId="0" fontId="8" fillId="0" borderId="2" xfId="0" applyFont="1" applyFill="1" applyBorder="1" applyAlignment="1">
      <alignment horizontal="left" vertical="center"/>
    </xf>
    <xf numFmtId="0" fontId="8" fillId="0" borderId="3" xfId="0" applyFont="1" applyFill="1" applyBorder="1" applyAlignment="1">
      <alignment horizontal="left" vertical="center"/>
    </xf>
    <xf numFmtId="0" fontId="8" fillId="2" borderId="2" xfId="0" applyNumberFormat="1" applyFont="1" applyFill="1" applyBorder="1" applyAlignment="1">
      <alignment horizontal="left" vertical="center"/>
    </xf>
    <xf numFmtId="0" fontId="8" fillId="2" borderId="3" xfId="0" applyNumberFormat="1" applyFont="1" applyFill="1" applyBorder="1" applyAlignment="1">
      <alignment horizontal="left" vertical="center"/>
    </xf>
    <xf numFmtId="0" fontId="3" fillId="0" borderId="0" xfId="0" applyFont="1" applyAlignment="1">
      <alignment horizontal="left" vertical="top" wrapText="1"/>
    </xf>
    <xf numFmtId="0" fontId="3" fillId="0" borderId="0" xfId="0" applyFont="1" applyAlignment="1">
      <alignment horizontal="right"/>
    </xf>
    <xf numFmtId="0" fontId="3" fillId="0" borderId="1" xfId="0" applyNumberFormat="1" applyFont="1" applyBorder="1" applyAlignment="1">
      <alignment horizontal="center" vertical="center"/>
    </xf>
    <xf numFmtId="38" fontId="3" fillId="0" borderId="1" xfId="0"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38" fontId="7" fillId="0" borderId="17" xfId="1" applyFont="1" applyBorder="1" applyAlignment="1">
      <alignment horizontal="center" vertical="center"/>
    </xf>
    <xf numFmtId="38" fontId="7" fillId="0" borderId="18" xfId="1"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6" fillId="0" borderId="0" xfId="0" applyFont="1" applyAlignment="1">
      <alignment horizontal="center" wrapText="1"/>
    </xf>
    <xf numFmtId="176" fontId="3" fillId="2" borderId="4" xfId="0" applyNumberFormat="1" applyFont="1" applyFill="1" applyBorder="1" applyAlignment="1">
      <alignment horizontal="center" vertical="center" shrinkToFit="1"/>
    </xf>
    <xf numFmtId="176" fontId="3" fillId="2" borderId="15" xfId="0" applyNumberFormat="1" applyFont="1" applyFill="1" applyBorder="1" applyAlignment="1">
      <alignment horizontal="center" vertical="center" shrinkToFit="1"/>
    </xf>
    <xf numFmtId="176" fontId="3" fillId="2" borderId="5" xfId="0" applyNumberFormat="1" applyFont="1" applyFill="1" applyBorder="1" applyAlignment="1">
      <alignment horizontal="center" vertical="center" shrinkToFit="1"/>
    </xf>
    <xf numFmtId="0" fontId="3" fillId="2" borderId="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Fill="1" applyAlignment="1">
      <alignment horizontal="right"/>
    </xf>
    <xf numFmtId="0" fontId="3" fillId="0" borderId="0" xfId="0" applyFont="1" applyAlignment="1">
      <alignment horizontal="distributed"/>
    </xf>
    <xf numFmtId="0" fontId="6" fillId="0" borderId="0" xfId="0" applyFont="1" applyAlignment="1">
      <alignment horizontal="center"/>
    </xf>
    <xf numFmtId="0" fontId="0" fillId="0" borderId="0" xfId="0" applyAlignment="1"/>
    <xf numFmtId="0" fontId="3"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left" vertical="center" wrapText="1"/>
    </xf>
    <xf numFmtId="0" fontId="3" fillId="0" borderId="0" xfId="0" applyFont="1" applyFill="1" applyAlignment="1"/>
    <xf numFmtId="0" fontId="3" fillId="4" borderId="0" xfId="0" applyFont="1" applyFill="1" applyAlignment="1">
      <alignment horizontal="left" vertical="center" wrapText="1"/>
    </xf>
    <xf numFmtId="178" fontId="5" fillId="2" borderId="0" xfId="0" applyNumberFormat="1" applyFont="1" applyFill="1" applyAlignment="1">
      <alignment horizontal="center" wrapText="1"/>
    </xf>
    <xf numFmtId="0" fontId="9" fillId="2" borderId="7" xfId="0" applyFont="1" applyFill="1" applyBorder="1" applyAlignment="1">
      <alignment horizontal="center" vertical="center"/>
    </xf>
    <xf numFmtId="0" fontId="7" fillId="2" borderId="6" xfId="0"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9" fillId="2" borderId="1" xfId="0" applyFont="1" applyFill="1" applyBorder="1" applyAlignment="1">
      <alignment horizontal="center" vertical="center"/>
    </xf>
    <xf numFmtId="0" fontId="3" fillId="0" borderId="20" xfId="0" applyFont="1" applyBorder="1"/>
    <xf numFmtId="38" fontId="3" fillId="0" borderId="20" xfId="1" applyFont="1" applyBorder="1" applyAlignment="1"/>
    <xf numFmtId="38" fontId="3" fillId="0" borderId="0" xfId="1" applyFont="1" applyBorder="1" applyAlignment="1"/>
  </cellXfs>
  <cellStyles count="3">
    <cellStyle name="桁区切り" xfId="1" builtinId="6"/>
    <cellStyle name="標準" xfId="0" builtinId="0"/>
    <cellStyle name="標準 2 2" xfId="2"/>
  </cellStyles>
  <dxfs count="4">
    <dxf>
      <fill>
        <patternFill>
          <bgColor rgb="FFFF0000"/>
        </patternFill>
      </fill>
    </dxf>
    <dxf>
      <fill>
        <patternFill>
          <bgColor rgb="FFFF0000"/>
        </patternFill>
      </fill>
    </dxf>
    <dxf>
      <fill>
        <patternFill>
          <bgColor rgb="FFFF0000"/>
        </patternFill>
      </fill>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2"/>
  <sheetViews>
    <sheetView tabSelected="1" workbookViewId="0">
      <selection activeCell="E63" sqref="E63:L64"/>
    </sheetView>
  </sheetViews>
  <sheetFormatPr defaultRowHeight="19.8" customHeight="1" x14ac:dyDescent="0.2"/>
  <cols>
    <col min="1" max="1" width="4.296875" style="1" customWidth="1"/>
    <col min="2" max="13" width="6.5" style="1" customWidth="1"/>
    <col min="14" max="14" width="8.796875" style="1"/>
    <col min="15" max="15" width="20.19921875" style="1" bestFit="1" customWidth="1"/>
    <col min="16" max="16" width="8.59765625" style="1" bestFit="1" customWidth="1"/>
    <col min="17" max="17" width="9.59765625" style="1" bestFit="1" customWidth="1"/>
    <col min="18" max="19" width="9.59765625" style="1" customWidth="1"/>
    <col min="20" max="21" width="8.8984375" style="1" bestFit="1" customWidth="1"/>
    <col min="22" max="22" width="9.5" style="1" bestFit="1" customWidth="1"/>
    <col min="23" max="16384" width="8.796875" style="1"/>
  </cols>
  <sheetData>
    <row r="1" spans="1:26" ht="19.2" customHeight="1" x14ac:dyDescent="0.2">
      <c r="A1" s="8"/>
      <c r="O1" s="1" t="s">
        <v>45</v>
      </c>
      <c r="Y1" s="1" t="s">
        <v>49</v>
      </c>
    </row>
    <row r="2" spans="1:26" ht="19.2" customHeight="1" x14ac:dyDescent="0.2">
      <c r="J2" s="12"/>
      <c r="K2" s="78" t="s">
        <v>5</v>
      </c>
      <c r="L2" s="78"/>
      <c r="M2" s="78"/>
      <c r="O2" s="29" t="s">
        <v>46</v>
      </c>
      <c r="P2" s="29" t="s">
        <v>48</v>
      </c>
      <c r="Q2" s="29" t="s">
        <v>47</v>
      </c>
      <c r="R2" s="29" t="s">
        <v>81</v>
      </c>
      <c r="S2" s="29" t="s">
        <v>79</v>
      </c>
      <c r="T2" s="29" t="s">
        <v>65</v>
      </c>
      <c r="U2" s="29"/>
      <c r="V2" s="29" t="s">
        <v>66</v>
      </c>
      <c r="Y2" s="1" t="s">
        <v>50</v>
      </c>
      <c r="Z2" s="1" t="s">
        <v>48</v>
      </c>
    </row>
    <row r="3" spans="1:26" ht="19.2" customHeight="1" x14ac:dyDescent="0.2">
      <c r="J3" s="12"/>
      <c r="K3" s="12"/>
      <c r="L3" s="12"/>
      <c r="M3" s="12"/>
      <c r="O3" s="29"/>
      <c r="P3" s="29"/>
      <c r="Q3" s="29"/>
      <c r="R3" s="29"/>
      <c r="S3" s="29"/>
      <c r="T3" s="29"/>
      <c r="U3" s="29"/>
      <c r="V3" s="29"/>
    </row>
    <row r="4" spans="1:26" ht="19.2" customHeight="1" x14ac:dyDescent="0.2">
      <c r="A4" s="1" t="s">
        <v>0</v>
      </c>
      <c r="J4" s="12"/>
      <c r="K4" s="12"/>
      <c r="L4" s="12"/>
      <c r="M4" s="12"/>
      <c r="O4" s="29" t="s">
        <v>107</v>
      </c>
      <c r="P4" s="29" t="s">
        <v>27</v>
      </c>
      <c r="Q4" s="28">
        <f t="shared" ref="Q4:Q20" si="0">R4+S4</f>
        <v>1580000</v>
      </c>
      <c r="R4" s="28">
        <v>1280000</v>
      </c>
      <c r="S4" s="28">
        <f>ROUND(R4/1300000*300000,-4)</f>
        <v>300000</v>
      </c>
      <c r="T4" s="28">
        <v>150000</v>
      </c>
      <c r="U4" s="28">
        <f>T4+100000</f>
        <v>250000</v>
      </c>
      <c r="V4" s="28">
        <v>5700000</v>
      </c>
      <c r="W4" s="1" t="s">
        <v>77</v>
      </c>
    </row>
    <row r="5" spans="1:26" ht="19.2" customHeight="1" x14ac:dyDescent="0.2">
      <c r="J5" s="12"/>
      <c r="K5" s="12"/>
      <c r="L5" s="12"/>
      <c r="M5" s="12"/>
      <c r="O5" s="29" t="s">
        <v>108</v>
      </c>
      <c r="P5" s="29" t="s">
        <v>26</v>
      </c>
      <c r="Q5" s="28">
        <f t="shared" si="0"/>
        <v>1600000</v>
      </c>
      <c r="R5" s="28">
        <v>1300000</v>
      </c>
      <c r="S5" s="28">
        <f>ROUND(R5/1300000*300000,-4)</f>
        <v>300000</v>
      </c>
      <c r="T5" s="28">
        <v>150000</v>
      </c>
      <c r="U5" s="28">
        <f t="shared" ref="U5:U20" si="1">T5+100000</f>
        <v>250000</v>
      </c>
      <c r="V5" s="28">
        <v>5454545</v>
      </c>
      <c r="W5" s="1" t="s">
        <v>78</v>
      </c>
    </row>
    <row r="6" spans="1:26" ht="19.2" customHeight="1" x14ac:dyDescent="0.2">
      <c r="F6" s="2"/>
      <c r="G6" s="79" t="s">
        <v>4</v>
      </c>
      <c r="H6" s="79"/>
      <c r="I6" s="79"/>
      <c r="J6" s="12"/>
      <c r="K6" s="12"/>
      <c r="L6" s="12"/>
      <c r="M6" s="12"/>
      <c r="O6" s="29" t="s">
        <v>109</v>
      </c>
      <c r="P6" s="29" t="s">
        <v>28</v>
      </c>
      <c r="Q6" s="28">
        <f t="shared" si="0"/>
        <v>1590000</v>
      </c>
      <c r="R6" s="28">
        <v>1290000</v>
      </c>
      <c r="S6" s="28">
        <f>ROUND(R6/1300000*300000,-4)</f>
        <v>300000</v>
      </c>
      <c r="T6" s="28">
        <v>150000</v>
      </c>
      <c r="U6" s="28">
        <f t="shared" si="1"/>
        <v>250000</v>
      </c>
      <c r="V6" s="28">
        <v>6000000</v>
      </c>
    </row>
    <row r="7" spans="1:26" ht="19.2" customHeight="1" x14ac:dyDescent="0.2">
      <c r="F7" s="2"/>
      <c r="G7" s="79" t="s">
        <v>2</v>
      </c>
      <c r="H7" s="79"/>
      <c r="I7" s="79"/>
      <c r="J7" s="12"/>
      <c r="K7" s="12"/>
      <c r="L7" s="12"/>
      <c r="M7" s="12"/>
      <c r="O7" s="29" t="s">
        <v>110</v>
      </c>
      <c r="P7" s="29" t="s">
        <v>28</v>
      </c>
      <c r="Q7" s="28">
        <f t="shared" si="0"/>
        <v>1590000</v>
      </c>
      <c r="R7" s="28">
        <v>1290000</v>
      </c>
      <c r="S7" s="28">
        <f>ROUND(R7/1300000*300000,-4)</f>
        <v>300000</v>
      </c>
      <c r="T7" s="28">
        <v>150000</v>
      </c>
      <c r="U7" s="28">
        <f t="shared" si="1"/>
        <v>250000</v>
      </c>
      <c r="V7" s="28">
        <v>3710000</v>
      </c>
    </row>
    <row r="8" spans="1:26" ht="19.2" customHeight="1" x14ac:dyDescent="0.2">
      <c r="F8" s="2"/>
      <c r="G8" s="79" t="s">
        <v>8</v>
      </c>
      <c r="H8" s="79"/>
      <c r="I8" s="79"/>
      <c r="J8" s="12"/>
      <c r="K8" s="12"/>
      <c r="L8" s="12"/>
      <c r="M8" s="40" t="s">
        <v>3</v>
      </c>
      <c r="O8" s="29" t="s">
        <v>31</v>
      </c>
      <c r="P8" s="29" t="s">
        <v>29</v>
      </c>
      <c r="Q8" s="28">
        <f t="shared" si="0"/>
        <v>1590000</v>
      </c>
      <c r="R8" s="28">
        <v>1290000</v>
      </c>
      <c r="S8" s="28">
        <f>ROUND(R8/1300000*300000,-4)</f>
        <v>300000</v>
      </c>
      <c r="T8" s="28">
        <v>150000</v>
      </c>
      <c r="U8" s="28">
        <f t="shared" si="1"/>
        <v>250000</v>
      </c>
      <c r="V8" s="28">
        <v>4500000</v>
      </c>
    </row>
    <row r="9" spans="1:26" ht="19.2" customHeight="1" x14ac:dyDescent="0.45">
      <c r="G9" s="79" t="s">
        <v>17</v>
      </c>
      <c r="H9" s="79"/>
      <c r="I9" s="81"/>
      <c r="J9" s="11"/>
      <c r="K9" s="12"/>
      <c r="L9" s="12"/>
      <c r="M9" s="12"/>
      <c r="O9" s="29" t="s">
        <v>23</v>
      </c>
      <c r="P9" s="29" t="s">
        <v>30</v>
      </c>
      <c r="Q9" s="28">
        <f t="shared" si="0"/>
        <v>1070000</v>
      </c>
      <c r="R9" s="28">
        <v>870000</v>
      </c>
      <c r="S9" s="28">
        <f>ROUND(R9/1300000*300000,-4)</f>
        <v>200000</v>
      </c>
      <c r="T9" s="28">
        <v>150000</v>
      </c>
      <c r="U9" s="28">
        <f t="shared" si="1"/>
        <v>250000</v>
      </c>
      <c r="V9" s="28">
        <v>4100000</v>
      </c>
    </row>
    <row r="10" spans="1:26" ht="19.2" customHeight="1" x14ac:dyDescent="0.45">
      <c r="G10" s="9"/>
      <c r="H10" s="9"/>
      <c r="I10" s="10"/>
      <c r="J10" s="11"/>
      <c r="K10" s="12"/>
      <c r="L10" s="12"/>
      <c r="M10" s="12"/>
      <c r="O10" s="29" t="s">
        <v>43</v>
      </c>
      <c r="P10" s="29" t="s">
        <v>22</v>
      </c>
      <c r="Q10" s="28">
        <f t="shared" si="0"/>
        <v>874000</v>
      </c>
      <c r="R10" s="28">
        <v>574000</v>
      </c>
      <c r="S10" s="28">
        <f>IF(ROUND(R10/550000*300000,-4)&gt;300000,300000,ROUND(R10/550000*300000,-4))</f>
        <v>300000</v>
      </c>
      <c r="T10" s="28">
        <v>150000</v>
      </c>
      <c r="U10" s="28">
        <f t="shared" si="1"/>
        <v>250000</v>
      </c>
      <c r="V10" s="28">
        <v>2363000</v>
      </c>
    </row>
    <row r="11" spans="1:26" ht="19.2" customHeight="1" x14ac:dyDescent="0.2">
      <c r="A11" s="80" t="s">
        <v>116</v>
      </c>
      <c r="B11" s="80"/>
      <c r="C11" s="80"/>
      <c r="D11" s="80"/>
      <c r="E11" s="80"/>
      <c r="F11" s="80"/>
      <c r="G11" s="80"/>
      <c r="H11" s="80"/>
      <c r="I11" s="80"/>
      <c r="J11" s="80"/>
      <c r="K11" s="80"/>
      <c r="L11" s="80"/>
      <c r="M11" s="80"/>
      <c r="O11" s="29" t="s">
        <v>44</v>
      </c>
      <c r="P11" s="29" t="s">
        <v>24</v>
      </c>
      <c r="Q11" s="28">
        <f t="shared" si="0"/>
        <v>868000</v>
      </c>
      <c r="R11" s="28">
        <v>568000</v>
      </c>
      <c r="S11" s="28">
        <f t="shared" ref="S11:S20" si="2">IF(ROUND(R11/550000*300000,-4)&gt;300000,300000,ROUND(R11/550000*300000,-4))</f>
        <v>300000</v>
      </c>
      <c r="T11" s="28">
        <v>150000</v>
      </c>
      <c r="U11" s="28">
        <f t="shared" si="1"/>
        <v>250000</v>
      </c>
      <c r="V11" s="28">
        <v>2335000</v>
      </c>
    </row>
    <row r="12" spans="1:26" ht="19.2" customHeight="1" x14ac:dyDescent="0.2">
      <c r="O12" s="29" t="s">
        <v>111</v>
      </c>
      <c r="P12" s="29" t="s">
        <v>29</v>
      </c>
      <c r="Q12" s="28">
        <f t="shared" ref="Q12:Q14" si="3">R12+S12</f>
        <v>874000</v>
      </c>
      <c r="R12" s="28">
        <v>574000</v>
      </c>
      <c r="S12" s="28">
        <f t="shared" si="2"/>
        <v>300000</v>
      </c>
      <c r="T12" s="28">
        <v>150000</v>
      </c>
      <c r="U12" s="28">
        <f t="shared" ref="U12:U14" si="4">T12+100000</f>
        <v>250000</v>
      </c>
      <c r="V12" s="28">
        <v>2908000</v>
      </c>
    </row>
    <row r="13" spans="1:26" ht="21" customHeight="1" x14ac:dyDescent="0.2">
      <c r="A13" s="82" t="s">
        <v>56</v>
      </c>
      <c r="B13" s="82"/>
      <c r="C13" s="82"/>
      <c r="D13" s="82"/>
      <c r="E13" s="82"/>
      <c r="F13" s="82"/>
      <c r="G13" s="82"/>
      <c r="H13" s="82"/>
      <c r="I13" s="82"/>
      <c r="J13" s="82"/>
      <c r="K13" s="82"/>
      <c r="L13" s="82"/>
      <c r="M13" s="82"/>
      <c r="O13" s="29" t="s">
        <v>112</v>
      </c>
      <c r="P13" s="29" t="s">
        <v>22</v>
      </c>
      <c r="Q13" s="28">
        <f t="shared" si="3"/>
        <v>874000</v>
      </c>
      <c r="R13" s="28">
        <v>574000</v>
      </c>
      <c r="S13" s="28">
        <f>IF(ROUND(R13/550000*300000,-4)&gt;300000,300000,ROUND(R13/550000*300000,-4))</f>
        <v>300000</v>
      </c>
      <c r="T13" s="28">
        <v>150000</v>
      </c>
      <c r="U13" s="28">
        <f t="shared" si="4"/>
        <v>250000</v>
      </c>
      <c r="V13" s="28">
        <v>2363000</v>
      </c>
    </row>
    <row r="14" spans="1:26" ht="18" customHeight="1" x14ac:dyDescent="0.2">
      <c r="A14" s="4"/>
      <c r="B14" s="4"/>
      <c r="C14" s="4"/>
      <c r="D14" s="4"/>
      <c r="E14" s="4"/>
      <c r="F14" s="4"/>
      <c r="O14" s="29" t="s">
        <v>113</v>
      </c>
      <c r="P14" s="29" t="s">
        <v>24</v>
      </c>
      <c r="Q14" s="28">
        <f t="shared" si="3"/>
        <v>868000</v>
      </c>
      <c r="R14" s="28">
        <v>568000</v>
      </c>
      <c r="S14" s="28">
        <f t="shared" si="2"/>
        <v>300000</v>
      </c>
      <c r="T14" s="28">
        <v>150000</v>
      </c>
      <c r="U14" s="28">
        <f t="shared" si="4"/>
        <v>250000</v>
      </c>
      <c r="V14" s="28">
        <v>2335000</v>
      </c>
    </row>
    <row r="15" spans="1:26" ht="18" customHeight="1" x14ac:dyDescent="0.2">
      <c r="A15" s="83" t="s">
        <v>1</v>
      </c>
      <c r="B15" s="83"/>
      <c r="C15" s="83"/>
      <c r="D15" s="83"/>
      <c r="E15" s="83"/>
      <c r="F15" s="83"/>
      <c r="G15" s="83"/>
      <c r="H15" s="83"/>
      <c r="I15" s="83"/>
      <c r="J15" s="83"/>
      <c r="K15" s="83"/>
      <c r="L15" s="83"/>
      <c r="M15" s="83"/>
      <c r="O15" s="29" t="s">
        <v>114</v>
      </c>
      <c r="P15" s="29" t="s">
        <v>29</v>
      </c>
      <c r="Q15" s="28">
        <f t="shared" ref="Q15" si="5">R15+S15</f>
        <v>874000</v>
      </c>
      <c r="R15" s="28">
        <v>574000</v>
      </c>
      <c r="S15" s="28">
        <f t="shared" si="2"/>
        <v>300000</v>
      </c>
      <c r="T15" s="28">
        <v>150000</v>
      </c>
      <c r="U15" s="28">
        <f t="shared" ref="U15" si="6">T15+100000</f>
        <v>250000</v>
      </c>
      <c r="V15" s="28">
        <v>2908000</v>
      </c>
    </row>
    <row r="16" spans="1:26" ht="18" customHeight="1" x14ac:dyDescent="0.2">
      <c r="A16" s="1" t="s">
        <v>18</v>
      </c>
      <c r="G16" s="3"/>
      <c r="O16" s="29"/>
      <c r="P16" s="29"/>
      <c r="Q16" s="28"/>
      <c r="R16" s="28"/>
      <c r="S16" s="28"/>
      <c r="T16" s="28"/>
      <c r="U16" s="28"/>
      <c r="V16" s="28"/>
    </row>
    <row r="17" spans="1:22" ht="18" customHeight="1" x14ac:dyDescent="0.2">
      <c r="B17" s="1" t="s">
        <v>75</v>
      </c>
      <c r="G17" s="36"/>
      <c r="O17" s="29" t="s">
        <v>32</v>
      </c>
      <c r="P17" s="29" t="s">
        <v>21</v>
      </c>
      <c r="Q17" s="28">
        <f t="shared" si="0"/>
        <v>850000</v>
      </c>
      <c r="R17" s="28">
        <v>550000</v>
      </c>
      <c r="S17" s="28">
        <f t="shared" si="2"/>
        <v>300000</v>
      </c>
      <c r="T17" s="28">
        <v>150000</v>
      </c>
      <c r="U17" s="28">
        <f t="shared" si="1"/>
        <v>250000</v>
      </c>
      <c r="V17" s="28">
        <v>3075455</v>
      </c>
    </row>
    <row r="18" spans="1:22" ht="18" customHeight="1" x14ac:dyDescent="0.2">
      <c r="B18" s="37" t="s">
        <v>76</v>
      </c>
      <c r="C18" s="38"/>
      <c r="D18" s="38"/>
      <c r="E18" s="72" t="s">
        <v>86</v>
      </c>
      <c r="F18" s="73"/>
      <c r="G18" s="74"/>
      <c r="H18" s="39"/>
      <c r="I18" s="6"/>
      <c r="J18" s="6"/>
      <c r="K18" s="6"/>
      <c r="L18" s="6"/>
      <c r="M18" s="6"/>
      <c r="O18" s="29" t="s">
        <v>25</v>
      </c>
      <c r="P18" s="29" t="s">
        <v>21</v>
      </c>
      <c r="Q18" s="28">
        <f t="shared" si="0"/>
        <v>850000</v>
      </c>
      <c r="R18" s="28">
        <v>550000</v>
      </c>
      <c r="S18" s="28">
        <f t="shared" si="2"/>
        <v>300000</v>
      </c>
      <c r="T18" s="28">
        <v>150000</v>
      </c>
      <c r="U18" s="28">
        <f t="shared" si="1"/>
        <v>250000</v>
      </c>
      <c r="V18" s="28">
        <v>4263636</v>
      </c>
    </row>
    <row r="19" spans="1:22" ht="18" customHeight="1" x14ac:dyDescent="0.2">
      <c r="B19" s="1" t="s">
        <v>53</v>
      </c>
      <c r="G19" s="21"/>
      <c r="M19" s="3" t="s">
        <v>6</v>
      </c>
      <c r="O19" s="29" t="s">
        <v>33</v>
      </c>
      <c r="P19" s="29" t="s">
        <v>24</v>
      </c>
      <c r="Q19" s="28">
        <f t="shared" si="0"/>
        <v>850000</v>
      </c>
      <c r="R19" s="28">
        <v>550000</v>
      </c>
      <c r="S19" s="28">
        <f t="shared" si="2"/>
        <v>300000</v>
      </c>
      <c r="T19" s="28">
        <v>150000</v>
      </c>
      <c r="U19" s="28">
        <f t="shared" si="1"/>
        <v>250000</v>
      </c>
      <c r="V19" s="28">
        <v>4837000</v>
      </c>
    </row>
    <row r="20" spans="1:22" ht="18" customHeight="1" x14ac:dyDescent="0.2">
      <c r="B20" s="49" t="s">
        <v>35</v>
      </c>
      <c r="C20" s="50"/>
      <c r="D20" s="51"/>
      <c r="E20" s="49" t="s">
        <v>51</v>
      </c>
      <c r="F20" s="50"/>
      <c r="G20" s="51"/>
      <c r="H20" s="49" t="s">
        <v>54</v>
      </c>
      <c r="I20" s="50"/>
      <c r="J20" s="51"/>
      <c r="K20" s="55" t="s">
        <v>47</v>
      </c>
      <c r="L20" s="55"/>
      <c r="M20" s="55"/>
      <c r="O20" s="29" t="s">
        <v>80</v>
      </c>
      <c r="P20" s="29" t="s">
        <v>24</v>
      </c>
      <c r="Q20" s="28">
        <f t="shared" si="0"/>
        <v>850000</v>
      </c>
      <c r="R20" s="28">
        <v>550000</v>
      </c>
      <c r="S20" s="28">
        <f t="shared" si="2"/>
        <v>300000</v>
      </c>
      <c r="T20" s="28">
        <v>150000</v>
      </c>
      <c r="U20" s="28">
        <f t="shared" si="1"/>
        <v>250000</v>
      </c>
      <c r="V20" s="28">
        <v>3499000</v>
      </c>
    </row>
    <row r="21" spans="1:22" ht="18" customHeight="1" x14ac:dyDescent="0.2">
      <c r="B21" s="72"/>
      <c r="C21" s="73"/>
      <c r="D21" s="74"/>
      <c r="E21" s="49" t="str">
        <f>IFERROR(VLOOKUP(B21,O2:Q27,2,FALSE),"")</f>
        <v/>
      </c>
      <c r="F21" s="50"/>
      <c r="G21" s="51"/>
      <c r="H21" s="64" t="str">
        <f>IFERROR(VLOOKUP(B21,O2:V27,8,FALSE),"")</f>
        <v/>
      </c>
      <c r="I21" s="64"/>
      <c r="J21" s="64"/>
      <c r="K21" s="64" t="str">
        <f>IFERROR(IF(E18="□",VLOOKUP(B21,O2:V27,5,FALSE),VLOOKUP(B21,O2:V27,3,FALSE)),"")</f>
        <v/>
      </c>
      <c r="L21" s="64"/>
      <c r="M21" s="64"/>
      <c r="O21" s="29"/>
      <c r="P21" s="29"/>
      <c r="Q21" s="28"/>
      <c r="R21" s="28"/>
      <c r="S21" s="28"/>
      <c r="T21" s="28"/>
      <c r="U21" s="28"/>
      <c r="V21" s="28"/>
    </row>
    <row r="22" spans="1:22" ht="18" customHeight="1" x14ac:dyDescent="0.2">
      <c r="B22" s="34" t="s">
        <v>74</v>
      </c>
      <c r="C22" s="32"/>
      <c r="D22" s="33"/>
      <c r="E22" s="33"/>
      <c r="F22" s="33"/>
      <c r="G22" s="33"/>
      <c r="H22" s="18"/>
      <c r="I22" s="18"/>
      <c r="J22" s="18"/>
      <c r="K22" s="30"/>
      <c r="L22" s="30"/>
      <c r="M22" s="30"/>
      <c r="O22" s="97" t="s">
        <v>115</v>
      </c>
      <c r="P22" s="97"/>
      <c r="Q22" s="98"/>
      <c r="R22" s="98"/>
      <c r="S22" s="98"/>
      <c r="T22" s="98"/>
      <c r="U22" s="98"/>
      <c r="V22" s="98"/>
    </row>
    <row r="23" spans="1:22" ht="18" customHeight="1" x14ac:dyDescent="0.2">
      <c r="B23" s="49" t="s">
        <v>35</v>
      </c>
      <c r="C23" s="50"/>
      <c r="D23" s="51"/>
      <c r="E23" s="49" t="s">
        <v>51</v>
      </c>
      <c r="F23" s="50"/>
      <c r="G23" s="51"/>
      <c r="H23" s="49" t="s">
        <v>55</v>
      </c>
      <c r="I23" s="50"/>
      <c r="J23" s="51"/>
      <c r="K23" s="55" t="s">
        <v>47</v>
      </c>
      <c r="L23" s="55"/>
      <c r="M23" s="55"/>
      <c r="O23" s="6"/>
      <c r="P23" s="6"/>
      <c r="Q23" s="99"/>
      <c r="R23" s="99"/>
      <c r="S23" s="99"/>
      <c r="T23" s="99"/>
      <c r="U23" s="99"/>
      <c r="V23" s="99"/>
    </row>
    <row r="24" spans="1:22" ht="18" customHeight="1" x14ac:dyDescent="0.2">
      <c r="B24" s="72"/>
      <c r="C24" s="73"/>
      <c r="D24" s="74"/>
      <c r="E24" s="75"/>
      <c r="F24" s="76"/>
      <c r="G24" s="77"/>
      <c r="H24" s="52"/>
      <c r="I24" s="53"/>
      <c r="J24" s="54"/>
      <c r="K24" s="64" t="str">
        <f>IF(H24="","",IF(E18="□",0,ROUNDDOWN(H24*1/2,0)))</f>
        <v/>
      </c>
      <c r="L24" s="64"/>
      <c r="M24" s="64"/>
      <c r="O24" s="6"/>
      <c r="P24" s="6"/>
      <c r="Q24" s="99"/>
      <c r="R24" s="99"/>
      <c r="S24" s="99"/>
      <c r="T24" s="99"/>
      <c r="U24" s="99"/>
      <c r="V24" s="99"/>
    </row>
    <row r="25" spans="1:22" ht="18" customHeight="1" x14ac:dyDescent="0.2">
      <c r="B25" s="20" t="s">
        <v>36</v>
      </c>
      <c r="C25" s="19"/>
      <c r="D25" s="17"/>
      <c r="E25" s="18"/>
      <c r="F25" s="18"/>
      <c r="G25" s="18"/>
      <c r="H25" s="18"/>
      <c r="I25" s="18"/>
      <c r="J25" s="18"/>
      <c r="K25" s="30"/>
      <c r="L25" s="30"/>
      <c r="M25" s="30"/>
      <c r="O25" s="6"/>
      <c r="P25" s="6"/>
      <c r="Q25" s="99"/>
      <c r="R25" s="99"/>
      <c r="S25" s="99"/>
      <c r="T25" s="99"/>
      <c r="U25" s="99"/>
      <c r="V25" s="99"/>
    </row>
    <row r="26" spans="1:22" ht="18" customHeight="1" x14ac:dyDescent="0.2">
      <c r="B26" s="65" t="s">
        <v>34</v>
      </c>
      <c r="C26" s="66"/>
      <c r="D26" s="62" t="str">
        <f>IF(E63="","",E63)</f>
        <v/>
      </c>
      <c r="E26" s="62"/>
      <c r="F26" s="62"/>
      <c r="G26" s="62"/>
      <c r="H26" s="63" t="s">
        <v>37</v>
      </c>
      <c r="I26" s="63"/>
      <c r="J26" s="63"/>
      <c r="K26" s="64" t="str">
        <f>IF(D26=O57,IF(B24="",VLOOKUP(B21,O2:V27,6,FALSE),VLOOKUP(B21,O2:W32,7,FALSE)),IF(D26=O58,0,""))</f>
        <v/>
      </c>
      <c r="L26" s="64"/>
      <c r="M26" s="64"/>
      <c r="O26" s="6"/>
      <c r="P26" s="6"/>
      <c r="Q26" s="99"/>
      <c r="R26" s="99"/>
      <c r="S26" s="99"/>
      <c r="T26" s="99"/>
      <c r="U26" s="99"/>
      <c r="V26" s="99"/>
    </row>
    <row r="27" spans="1:22" ht="18" customHeight="1" thickBot="1" x14ac:dyDescent="0.25">
      <c r="K27" s="31"/>
      <c r="L27" s="31"/>
      <c r="M27" s="31"/>
      <c r="O27" s="6"/>
      <c r="P27" s="6"/>
      <c r="Q27" s="99"/>
      <c r="R27" s="99"/>
      <c r="S27" s="99"/>
      <c r="T27" s="99"/>
      <c r="U27" s="99"/>
      <c r="V27" s="99"/>
    </row>
    <row r="28" spans="1:22" ht="18" customHeight="1" thickBot="1" x14ac:dyDescent="0.25">
      <c r="B28" s="69" t="s">
        <v>52</v>
      </c>
      <c r="C28" s="70"/>
      <c r="D28" s="70"/>
      <c r="E28" s="70"/>
      <c r="F28" s="70"/>
      <c r="G28" s="70"/>
      <c r="H28" s="70"/>
      <c r="I28" s="70"/>
      <c r="J28" s="70"/>
      <c r="K28" s="67" t="str">
        <f>IF(IF(K21="",0,K21)+IF(K24="",0,K24)+IF(K26="",0,K26)=0,"",IF(K21="",0,K21)+IF(K24="",0,K24)+IF(K26="",0,K26))</f>
        <v/>
      </c>
      <c r="L28" s="67"/>
      <c r="M28" s="68"/>
    </row>
    <row r="29" spans="1:22" ht="18" customHeight="1" x14ac:dyDescent="0.2"/>
    <row r="30" spans="1:22" ht="18" customHeight="1" x14ac:dyDescent="0.2">
      <c r="A30" s="1" t="s">
        <v>70</v>
      </c>
      <c r="F30" s="61" t="s">
        <v>7</v>
      </c>
      <c r="G30" s="61"/>
      <c r="H30" s="61"/>
      <c r="I30" s="61"/>
    </row>
    <row r="31" spans="1:22" ht="18" customHeight="1" x14ac:dyDescent="0.2"/>
    <row r="32" spans="1:22" ht="18" customHeight="1" x14ac:dyDescent="0.2">
      <c r="A32" s="1" t="s">
        <v>20</v>
      </c>
    </row>
    <row r="33" spans="1:13" ht="18" customHeight="1" x14ac:dyDescent="0.2">
      <c r="A33" s="1" t="s">
        <v>68</v>
      </c>
    </row>
    <row r="34" spans="1:13" ht="18" customHeight="1" x14ac:dyDescent="0.2">
      <c r="A34" s="1" t="s">
        <v>73</v>
      </c>
    </row>
    <row r="35" spans="1:13" ht="18" customHeight="1" x14ac:dyDescent="0.2">
      <c r="A35" s="1" t="s">
        <v>71</v>
      </c>
    </row>
    <row r="36" spans="1:13" ht="18" customHeight="1" x14ac:dyDescent="0.2">
      <c r="A36" s="1" t="s">
        <v>72</v>
      </c>
    </row>
    <row r="37" spans="1:13" ht="18" customHeight="1" x14ac:dyDescent="0.2"/>
    <row r="38" spans="1:13" ht="18" customHeight="1" x14ac:dyDescent="0.2">
      <c r="A38" s="1" t="s">
        <v>67</v>
      </c>
    </row>
    <row r="39" spans="1:13" ht="18" customHeight="1" x14ac:dyDescent="0.2">
      <c r="A39" s="1" t="s">
        <v>82</v>
      </c>
    </row>
    <row r="40" spans="1:13" ht="18" customHeight="1" x14ac:dyDescent="0.2">
      <c r="A40" s="1" t="s">
        <v>83</v>
      </c>
    </row>
    <row r="41" spans="1:13" ht="18" customHeight="1" x14ac:dyDescent="0.2">
      <c r="A41" s="1" t="s">
        <v>69</v>
      </c>
    </row>
    <row r="42" spans="1:13" ht="21" customHeight="1" x14ac:dyDescent="0.2">
      <c r="A42" s="1" t="s">
        <v>0</v>
      </c>
    </row>
    <row r="43" spans="1:13" ht="21" customHeight="1" x14ac:dyDescent="0.2"/>
    <row r="44" spans="1:13" ht="19.8" customHeight="1" x14ac:dyDescent="0.2">
      <c r="A44" s="71" t="s">
        <v>57</v>
      </c>
      <c r="B44" s="71"/>
      <c r="C44" s="71"/>
      <c r="D44" s="71"/>
      <c r="E44" s="71"/>
      <c r="F44" s="71"/>
      <c r="G44" s="71"/>
      <c r="H44" s="71"/>
      <c r="I44" s="71"/>
      <c r="J44" s="71"/>
      <c r="K44" s="71"/>
      <c r="L44" s="71"/>
      <c r="M44" s="71"/>
    </row>
    <row r="45" spans="1:13" ht="15" customHeight="1" x14ac:dyDescent="0.2">
      <c r="A45" s="23"/>
      <c r="B45" s="23"/>
      <c r="C45" s="23"/>
      <c r="D45" s="23"/>
      <c r="E45" s="23"/>
      <c r="F45" s="23"/>
      <c r="G45" s="23"/>
      <c r="H45" s="23"/>
      <c r="I45" s="23"/>
      <c r="J45" s="25"/>
      <c r="K45" s="25"/>
      <c r="L45" s="25"/>
      <c r="M45" s="27"/>
    </row>
    <row r="46" spans="1:13" ht="30.6" customHeight="1" x14ac:dyDescent="0.2">
      <c r="A46" s="60" t="s">
        <v>58</v>
      </c>
      <c r="B46" s="60"/>
      <c r="C46" s="60"/>
      <c r="D46" s="60"/>
      <c r="E46" s="60"/>
      <c r="F46" s="60"/>
      <c r="G46" s="60"/>
      <c r="H46" s="60"/>
      <c r="I46" s="60"/>
      <c r="J46" s="60"/>
      <c r="K46" s="60"/>
      <c r="L46" s="60"/>
      <c r="M46" s="60"/>
    </row>
    <row r="47" spans="1:13" ht="19.8" customHeight="1" x14ac:dyDescent="0.2">
      <c r="A47" s="22"/>
      <c r="B47" s="22"/>
      <c r="C47" s="22"/>
      <c r="D47" s="22"/>
      <c r="E47" s="22"/>
      <c r="F47" s="22"/>
      <c r="G47" s="22"/>
      <c r="H47" s="22"/>
      <c r="I47" s="22"/>
      <c r="J47" s="22"/>
      <c r="K47" s="22"/>
      <c r="L47" s="22"/>
      <c r="M47" s="22"/>
    </row>
    <row r="48" spans="1:13" ht="30.6" customHeight="1" x14ac:dyDescent="0.2">
      <c r="A48" s="60" t="s">
        <v>85</v>
      </c>
      <c r="B48" s="60"/>
      <c r="C48" s="60"/>
      <c r="D48" s="60"/>
      <c r="E48" s="60"/>
      <c r="F48" s="60"/>
      <c r="G48" s="60"/>
      <c r="H48" s="60"/>
      <c r="I48" s="60"/>
      <c r="J48" s="60"/>
      <c r="K48" s="60"/>
      <c r="L48" s="60"/>
      <c r="M48" s="60"/>
    </row>
    <row r="49" spans="1:15" ht="18" customHeight="1" x14ac:dyDescent="0.2">
      <c r="A49" s="12"/>
      <c r="B49" s="24"/>
      <c r="C49" s="25"/>
      <c r="D49" s="25"/>
      <c r="E49" s="26"/>
      <c r="F49" s="26"/>
      <c r="G49" s="25"/>
      <c r="H49" s="25"/>
      <c r="I49" s="25"/>
      <c r="J49" s="25"/>
      <c r="K49" s="25"/>
      <c r="L49" s="25"/>
      <c r="M49" s="27"/>
    </row>
    <row r="50" spans="1:15" ht="18" customHeight="1" x14ac:dyDescent="0.2">
      <c r="A50" s="1" t="s">
        <v>64</v>
      </c>
    </row>
    <row r="51" spans="1:15" ht="33.6" customHeight="1" x14ac:dyDescent="0.2">
      <c r="C51" s="13" t="s">
        <v>19</v>
      </c>
      <c r="D51" s="13"/>
      <c r="E51" s="13"/>
      <c r="F51" s="13"/>
      <c r="G51" s="13"/>
      <c r="H51" s="13"/>
      <c r="I51" s="13"/>
      <c r="J51" s="13"/>
      <c r="K51" s="14" t="s">
        <v>3</v>
      </c>
    </row>
    <row r="52" spans="1:15" ht="33.6" customHeight="1" x14ac:dyDescent="0.2">
      <c r="C52" s="13" t="s">
        <v>19</v>
      </c>
      <c r="D52" s="13"/>
      <c r="E52" s="13"/>
      <c r="F52" s="13"/>
      <c r="G52" s="13"/>
      <c r="H52" s="13"/>
      <c r="I52" s="13"/>
      <c r="J52" s="13"/>
      <c r="K52" s="14" t="s">
        <v>3</v>
      </c>
    </row>
    <row r="53" spans="1:15" ht="33.6" customHeight="1" x14ac:dyDescent="0.2">
      <c r="C53" s="13" t="s">
        <v>19</v>
      </c>
      <c r="D53" s="13"/>
      <c r="E53" s="13"/>
      <c r="F53" s="13"/>
      <c r="G53" s="13"/>
      <c r="H53" s="13"/>
      <c r="I53" s="13"/>
      <c r="J53" s="13"/>
      <c r="K53" s="14" t="s">
        <v>3</v>
      </c>
    </row>
    <row r="54" spans="1:15" ht="15" customHeight="1" x14ac:dyDescent="0.2">
      <c r="B54" s="15"/>
      <c r="C54" s="15"/>
      <c r="D54" s="15"/>
      <c r="E54" s="15"/>
      <c r="F54" s="15"/>
      <c r="G54" s="15"/>
      <c r="H54" s="15"/>
      <c r="I54" s="15"/>
      <c r="J54" s="15"/>
      <c r="K54" s="15"/>
      <c r="L54" s="16"/>
    </row>
    <row r="55" spans="1:15" ht="15" customHeight="1" x14ac:dyDescent="0.2">
      <c r="B55" s="15"/>
      <c r="C55" s="15"/>
      <c r="D55" s="15"/>
      <c r="E55" s="15"/>
      <c r="F55" s="15"/>
      <c r="G55" s="15"/>
      <c r="H55" s="15"/>
      <c r="I55" s="15"/>
      <c r="J55" s="15"/>
      <c r="K55" s="15"/>
      <c r="L55" s="16"/>
    </row>
    <row r="56" spans="1:15" ht="29.4" customHeight="1" x14ac:dyDescent="0.2">
      <c r="A56" s="71" t="s">
        <v>38</v>
      </c>
      <c r="B56" s="71"/>
      <c r="C56" s="71"/>
      <c r="D56" s="71"/>
      <c r="E56" s="71"/>
      <c r="F56" s="71"/>
      <c r="G56" s="71"/>
      <c r="H56" s="71"/>
      <c r="I56" s="71"/>
      <c r="J56" s="71"/>
      <c r="K56" s="71"/>
      <c r="L56" s="71"/>
      <c r="M56" s="71"/>
    </row>
    <row r="57" spans="1:15" ht="14.4" customHeight="1" x14ac:dyDescent="0.2">
      <c r="A57" s="23"/>
      <c r="B57" s="23"/>
      <c r="C57" s="23"/>
      <c r="D57" s="23"/>
      <c r="E57" s="23"/>
      <c r="F57" s="23"/>
      <c r="G57" s="23"/>
      <c r="H57" s="23"/>
      <c r="I57" s="23"/>
      <c r="J57" s="25"/>
      <c r="K57" s="25"/>
      <c r="L57" s="25"/>
      <c r="M57" s="27"/>
      <c r="O57" s="1" t="s">
        <v>59</v>
      </c>
    </row>
    <row r="58" spans="1:15" ht="28.8" customHeight="1" x14ac:dyDescent="0.2">
      <c r="A58" s="60" t="s">
        <v>42</v>
      </c>
      <c r="B58" s="60"/>
      <c r="C58" s="60"/>
      <c r="D58" s="60"/>
      <c r="E58" s="60"/>
      <c r="F58" s="60"/>
      <c r="G58" s="60"/>
      <c r="H58" s="60"/>
      <c r="I58" s="60"/>
      <c r="J58" s="60"/>
      <c r="K58" s="60"/>
      <c r="L58" s="60"/>
      <c r="M58" s="60"/>
      <c r="O58" s="1" t="s">
        <v>60</v>
      </c>
    </row>
    <row r="59" spans="1:15" ht="30.6" customHeight="1" x14ac:dyDescent="0.2">
      <c r="A59" s="84" t="s">
        <v>39</v>
      </c>
      <c r="B59" s="84"/>
      <c r="C59" s="84"/>
      <c r="D59" s="84"/>
      <c r="E59" s="84"/>
      <c r="F59" s="84"/>
      <c r="G59" s="84"/>
      <c r="H59" s="84"/>
      <c r="I59" s="84"/>
      <c r="J59" s="84"/>
      <c r="K59" s="84"/>
      <c r="L59" s="84"/>
      <c r="M59" s="84"/>
    </row>
    <row r="60" spans="1:15" ht="19.8" customHeight="1" x14ac:dyDescent="0.2">
      <c r="A60" s="84" t="s">
        <v>40</v>
      </c>
      <c r="B60" s="84"/>
      <c r="C60" s="84"/>
      <c r="D60" s="84"/>
      <c r="E60" s="84"/>
      <c r="F60" s="84"/>
      <c r="G60" s="84"/>
      <c r="H60" s="84"/>
      <c r="I60" s="84"/>
      <c r="J60" s="84"/>
      <c r="K60" s="84"/>
      <c r="L60" s="84"/>
      <c r="M60" s="84"/>
    </row>
    <row r="61" spans="1:15" ht="19.8" customHeight="1" x14ac:dyDescent="0.2">
      <c r="A61" s="84" t="s">
        <v>41</v>
      </c>
      <c r="B61" s="84"/>
      <c r="C61" s="84"/>
      <c r="D61" s="84"/>
      <c r="E61" s="84"/>
      <c r="F61" s="84"/>
      <c r="G61" s="84"/>
      <c r="H61" s="84"/>
      <c r="I61" s="84"/>
      <c r="J61" s="84"/>
      <c r="K61" s="84"/>
      <c r="L61" s="84"/>
      <c r="M61" s="84"/>
    </row>
    <row r="62" spans="1:15" ht="19.8" customHeight="1" x14ac:dyDescent="0.2">
      <c r="A62" s="12"/>
      <c r="B62" s="24"/>
      <c r="C62" s="25"/>
      <c r="D62" s="25"/>
      <c r="E62" s="26"/>
      <c r="F62" s="26"/>
      <c r="G62" s="25"/>
      <c r="H62" s="25"/>
      <c r="I62" s="25"/>
      <c r="J62" s="25"/>
      <c r="K62" s="25"/>
      <c r="L62" s="25"/>
      <c r="M62" s="27"/>
    </row>
    <row r="63" spans="1:15" ht="20.399999999999999" customHeight="1" x14ac:dyDescent="0.2">
      <c r="A63" s="12"/>
      <c r="B63" s="56" t="s">
        <v>84</v>
      </c>
      <c r="C63" s="56"/>
      <c r="D63" s="56"/>
      <c r="E63" s="58"/>
      <c r="F63" s="58"/>
      <c r="G63" s="58"/>
      <c r="H63" s="58"/>
      <c r="I63" s="58"/>
      <c r="J63" s="58"/>
      <c r="K63" s="58"/>
      <c r="L63" s="58"/>
      <c r="M63" s="27"/>
    </row>
    <row r="64" spans="1:15" ht="20.399999999999999" customHeight="1" x14ac:dyDescent="0.2">
      <c r="A64" s="12"/>
      <c r="B64" s="57"/>
      <c r="C64" s="57"/>
      <c r="D64" s="57"/>
      <c r="E64" s="59"/>
      <c r="F64" s="59"/>
      <c r="G64" s="59"/>
      <c r="H64" s="59"/>
      <c r="I64" s="59"/>
      <c r="J64" s="59"/>
      <c r="K64" s="59"/>
      <c r="L64" s="59"/>
      <c r="M64" s="27"/>
    </row>
    <row r="65" spans="1:13" ht="19.8" customHeight="1" x14ac:dyDescent="0.2">
      <c r="A65" s="12"/>
      <c r="B65" s="24"/>
      <c r="C65" s="25"/>
      <c r="D65" s="25"/>
      <c r="E65" s="26"/>
      <c r="F65" s="26"/>
      <c r="G65" s="25"/>
      <c r="H65" s="25"/>
      <c r="I65" s="25"/>
      <c r="J65" s="25"/>
      <c r="K65" s="25"/>
      <c r="L65" s="25"/>
      <c r="M65" s="27"/>
    </row>
    <row r="66" spans="1:13" ht="19.8" customHeight="1" x14ac:dyDescent="0.2">
      <c r="A66" s="12"/>
      <c r="B66" s="24"/>
      <c r="C66" s="13" t="s">
        <v>19</v>
      </c>
      <c r="D66" s="13"/>
      <c r="E66" s="13"/>
      <c r="F66" s="13"/>
      <c r="G66" s="13"/>
      <c r="H66" s="13"/>
      <c r="I66" s="13"/>
      <c r="J66" s="13"/>
      <c r="K66" s="14"/>
      <c r="L66" s="25"/>
      <c r="M66" s="27"/>
    </row>
    <row r="67" spans="1:13" ht="19.8" customHeight="1" x14ac:dyDescent="0.2">
      <c r="A67" s="12"/>
      <c r="B67" s="24"/>
      <c r="C67" s="25"/>
      <c r="D67" s="25"/>
      <c r="E67" s="26"/>
      <c r="F67" s="26"/>
      <c r="G67" s="25"/>
      <c r="H67" s="25"/>
      <c r="I67" s="25"/>
      <c r="J67" s="25"/>
      <c r="K67" s="25"/>
      <c r="L67" s="25"/>
      <c r="M67" s="27"/>
    </row>
    <row r="68" spans="1:13" ht="31.8" customHeight="1" x14ac:dyDescent="0.2">
      <c r="A68" s="12"/>
      <c r="B68" s="24"/>
      <c r="C68" s="35" t="s">
        <v>61</v>
      </c>
      <c r="D68" s="25"/>
      <c r="E68" s="26"/>
      <c r="F68" s="26"/>
      <c r="G68" s="25"/>
      <c r="H68" s="25"/>
      <c r="I68" s="25"/>
      <c r="J68" s="25"/>
      <c r="K68" s="25"/>
      <c r="L68" s="25"/>
      <c r="M68" s="27"/>
    </row>
    <row r="69" spans="1:13" ht="31.8" customHeight="1" x14ac:dyDescent="0.2">
      <c r="A69" s="12"/>
      <c r="B69" s="24"/>
      <c r="C69" s="45" t="s">
        <v>62</v>
      </c>
      <c r="D69" s="45"/>
      <c r="E69" s="48" t="str">
        <f>IF(B21="","",B21)</f>
        <v/>
      </c>
      <c r="F69" s="48"/>
      <c r="G69" s="48"/>
      <c r="H69" s="48"/>
      <c r="I69" s="48"/>
      <c r="J69" s="48"/>
      <c r="K69" s="48"/>
    </row>
    <row r="70" spans="1:13" ht="31.8" customHeight="1" x14ac:dyDescent="0.2">
      <c r="A70" s="12"/>
      <c r="B70" s="24"/>
      <c r="C70" s="46" t="s">
        <v>63</v>
      </c>
      <c r="D70" s="46"/>
      <c r="E70" s="47" t="s">
        <v>87</v>
      </c>
      <c r="F70" s="47"/>
      <c r="G70" s="47"/>
      <c r="H70" s="47"/>
      <c r="I70" s="47"/>
      <c r="J70" s="47"/>
      <c r="K70" s="47"/>
    </row>
    <row r="71" spans="1:13" ht="19.8" customHeight="1" x14ac:dyDescent="0.2">
      <c r="A71" s="12"/>
      <c r="B71" s="24"/>
      <c r="C71" s="25"/>
      <c r="D71" s="25"/>
      <c r="E71" s="26"/>
      <c r="F71" s="26"/>
      <c r="G71" s="25"/>
      <c r="H71" s="25"/>
      <c r="I71" s="25"/>
      <c r="J71" s="25"/>
      <c r="K71" s="25"/>
      <c r="L71" s="25"/>
      <c r="M71" s="27"/>
    </row>
    <row r="72" spans="1:13" ht="19.8" customHeight="1" x14ac:dyDescent="0.2">
      <c r="M72" s="7"/>
    </row>
  </sheetData>
  <mergeCells count="46">
    <mergeCell ref="A56:M56"/>
    <mergeCell ref="A60:M60"/>
    <mergeCell ref="A61:M61"/>
    <mergeCell ref="A58:M58"/>
    <mergeCell ref="A59:M59"/>
    <mergeCell ref="A13:M13"/>
    <mergeCell ref="A15:M15"/>
    <mergeCell ref="H21:J21"/>
    <mergeCell ref="B20:D20"/>
    <mergeCell ref="B21:D21"/>
    <mergeCell ref="E20:G20"/>
    <mergeCell ref="E18:G18"/>
    <mergeCell ref="K2:M2"/>
    <mergeCell ref="G6:I6"/>
    <mergeCell ref="G7:I7"/>
    <mergeCell ref="G8:I8"/>
    <mergeCell ref="A11:M11"/>
    <mergeCell ref="G9:I9"/>
    <mergeCell ref="B28:J28"/>
    <mergeCell ref="A44:M44"/>
    <mergeCell ref="A46:M46"/>
    <mergeCell ref="K20:M20"/>
    <mergeCell ref="K21:M21"/>
    <mergeCell ref="K24:M24"/>
    <mergeCell ref="H20:J20"/>
    <mergeCell ref="E21:G21"/>
    <mergeCell ref="B23:D23"/>
    <mergeCell ref="E23:G23"/>
    <mergeCell ref="B24:D24"/>
    <mergeCell ref="E24:G24"/>
    <mergeCell ref="C69:D69"/>
    <mergeCell ref="C70:D70"/>
    <mergeCell ref="E70:K70"/>
    <mergeCell ref="E69:K69"/>
    <mergeCell ref="H23:J23"/>
    <mergeCell ref="H24:J24"/>
    <mergeCell ref="K23:M23"/>
    <mergeCell ref="B63:D64"/>
    <mergeCell ref="E63:L64"/>
    <mergeCell ref="A48:M48"/>
    <mergeCell ref="F30:I30"/>
    <mergeCell ref="D26:G26"/>
    <mergeCell ref="H26:J26"/>
    <mergeCell ref="K26:M26"/>
    <mergeCell ref="B26:C26"/>
    <mergeCell ref="K28:M28"/>
  </mergeCells>
  <phoneticPr fontId="4"/>
  <dataValidations count="3">
    <dataValidation type="list" allowBlank="1" showInputMessage="1" showErrorMessage="1" sqref="E63:L64">
      <formula1>$O$56:$O$58</formula1>
    </dataValidation>
    <dataValidation type="list" allowBlank="1" showInputMessage="1" showErrorMessage="1" sqref="E18:G18">
      <formula1>$W$4:$W$5</formula1>
    </dataValidation>
    <dataValidation type="list" allowBlank="1" showInputMessage="1" showErrorMessage="1" sqref="D22 B21:D21">
      <formula1>$O$2:$O$27</formula1>
    </dataValidation>
  </dataValidations>
  <pageMargins left="0.49" right="0.49" top="0.33" bottom="0.48" header="0.3" footer="0.3"/>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5"/>
  <sheetViews>
    <sheetView view="pageBreakPreview" zoomScale="115" zoomScaleNormal="100" zoomScaleSheetLayoutView="115" workbookViewId="0">
      <selection activeCell="E28" sqref="E28:L29"/>
    </sheetView>
  </sheetViews>
  <sheetFormatPr defaultRowHeight="19.8" customHeight="1" x14ac:dyDescent="0.2"/>
  <cols>
    <col min="1" max="1" width="4.296875" style="1" customWidth="1"/>
    <col min="2" max="13" width="6.5" style="1" customWidth="1"/>
    <col min="14" max="15" width="8.796875" style="1"/>
    <col min="16" max="16" width="18.296875" style="1" bestFit="1" customWidth="1"/>
    <col min="17" max="16384" width="8.796875" style="1"/>
  </cols>
  <sheetData>
    <row r="1" spans="1:28" ht="19.2" customHeight="1" x14ac:dyDescent="0.2">
      <c r="A1" s="8"/>
    </row>
    <row r="2" spans="1:28" ht="19.2" customHeight="1" x14ac:dyDescent="0.2">
      <c r="J2" s="85" t="s">
        <v>5</v>
      </c>
      <c r="K2" s="85"/>
      <c r="L2" s="85"/>
      <c r="M2" s="85"/>
    </row>
    <row r="3" spans="1:28" ht="19.2" customHeight="1" x14ac:dyDescent="0.2">
      <c r="J3" s="12"/>
      <c r="K3" s="12"/>
      <c r="L3" s="12"/>
      <c r="M3" s="12"/>
    </row>
    <row r="4" spans="1:28" ht="19.2" customHeight="1" x14ac:dyDescent="0.2">
      <c r="A4" s="1" t="s">
        <v>0</v>
      </c>
      <c r="J4" s="12"/>
      <c r="K4" s="12"/>
      <c r="L4" s="12"/>
      <c r="M4" s="12"/>
    </row>
    <row r="5" spans="1:28" ht="19.2" customHeight="1" x14ac:dyDescent="0.2">
      <c r="J5" s="12"/>
      <c r="K5" s="12"/>
      <c r="L5" s="12"/>
      <c r="M5" s="12"/>
    </row>
    <row r="6" spans="1:28" ht="19.2" customHeight="1" x14ac:dyDescent="0.2">
      <c r="F6" s="2"/>
      <c r="G6" s="79" t="s">
        <v>4</v>
      </c>
      <c r="H6" s="79"/>
      <c r="I6" s="79"/>
      <c r="J6" s="12" t="str">
        <f>IF(交付申請書!J6=0,"",交付申請書!J6)</f>
        <v/>
      </c>
      <c r="K6" s="12"/>
      <c r="L6" s="12"/>
      <c r="M6" s="12"/>
      <c r="P6" s="86" t="str">
        <f>CONCATENATE("　令和",Q11,"年",R11,"月",S11,"日付け美郷企第",Q12,"号で交付決定通知のあった令和６年度電気自動車普及促進・災害時活用促進事業補助金について、同補助金交付要綱第４条の規定に基づき下記のとおり請求します。")</f>
        <v>　令和-118年1月0日付け美郷企第号で交付決定通知のあった令和６年度電気自動車普及促進・災害時活用促進事業補助金について、同補助金交付要綱第４条の規定に基づき下記のとおり請求します。</v>
      </c>
      <c r="Q6" s="86"/>
      <c r="R6" s="86"/>
      <c r="S6" s="86"/>
      <c r="T6" s="86"/>
      <c r="U6" s="86"/>
      <c r="V6" s="86"/>
      <c r="W6" s="86"/>
      <c r="X6" s="86"/>
      <c r="Y6" s="86"/>
      <c r="Z6" s="86"/>
      <c r="AA6" s="86"/>
      <c r="AB6" s="86"/>
    </row>
    <row r="7" spans="1:28" ht="19.2" customHeight="1" x14ac:dyDescent="0.2">
      <c r="F7" s="2"/>
      <c r="G7" s="79" t="s">
        <v>2</v>
      </c>
      <c r="H7" s="79"/>
      <c r="I7" s="79"/>
      <c r="J7" s="12" t="str">
        <f>IF(交付申請書!J7=0,"",交付申請書!J7)</f>
        <v/>
      </c>
      <c r="K7" s="12"/>
      <c r="L7" s="12"/>
      <c r="M7" s="12"/>
      <c r="P7" s="86"/>
      <c r="Q7" s="86"/>
      <c r="R7" s="86"/>
      <c r="S7" s="86"/>
      <c r="T7" s="86"/>
      <c r="U7" s="86"/>
      <c r="V7" s="86"/>
      <c r="W7" s="86"/>
      <c r="X7" s="86"/>
      <c r="Y7" s="86"/>
      <c r="Z7" s="86"/>
      <c r="AA7" s="86"/>
      <c r="AB7" s="86"/>
    </row>
    <row r="8" spans="1:28" ht="19.2" customHeight="1" x14ac:dyDescent="0.2">
      <c r="F8" s="2"/>
      <c r="G8" s="79" t="s">
        <v>8</v>
      </c>
      <c r="H8" s="79"/>
      <c r="I8" s="79"/>
      <c r="J8" s="12" t="str">
        <f>IF(交付申請書!J8=0,"",交付申請書!J8)</f>
        <v/>
      </c>
      <c r="K8" s="12"/>
      <c r="L8" s="12"/>
      <c r="M8" s="40" t="s">
        <v>3</v>
      </c>
    </row>
    <row r="9" spans="1:28" ht="19.2" customHeight="1" x14ac:dyDescent="0.2"/>
    <row r="10" spans="1:28" ht="19.2" customHeight="1" x14ac:dyDescent="0.2">
      <c r="A10" s="83" t="s">
        <v>117</v>
      </c>
      <c r="B10" s="83"/>
      <c r="C10" s="83"/>
      <c r="D10" s="83"/>
      <c r="E10" s="83"/>
      <c r="F10" s="83"/>
      <c r="G10" s="83"/>
      <c r="H10" s="83"/>
      <c r="I10" s="83"/>
      <c r="J10" s="83"/>
      <c r="K10" s="83"/>
      <c r="L10" s="83"/>
      <c r="M10" s="83"/>
      <c r="P10" s="1" t="s">
        <v>98</v>
      </c>
    </row>
    <row r="11" spans="1:28" ht="19.2" customHeight="1" x14ac:dyDescent="0.2">
      <c r="P11" s="43"/>
      <c r="Q11" s="41">
        <f>YEAR(P11)-2018</f>
        <v>-118</v>
      </c>
      <c r="R11" s="41">
        <f>MONTH(P11)</f>
        <v>1</v>
      </c>
      <c r="S11" s="41">
        <f>DAY(P11)</f>
        <v>0</v>
      </c>
    </row>
    <row r="12" spans="1:28" ht="19.2" customHeight="1" x14ac:dyDescent="0.2">
      <c r="A12" s="84" t="s">
        <v>118</v>
      </c>
      <c r="B12" s="84"/>
      <c r="C12" s="84"/>
      <c r="D12" s="84"/>
      <c r="E12" s="84"/>
      <c r="F12" s="84"/>
      <c r="G12" s="84"/>
      <c r="H12" s="84"/>
      <c r="I12" s="84"/>
      <c r="J12" s="84"/>
      <c r="K12" s="84"/>
      <c r="L12" s="84"/>
      <c r="M12" s="84"/>
      <c r="P12" s="1" t="s">
        <v>100</v>
      </c>
      <c r="Q12" s="44"/>
    </row>
    <row r="13" spans="1:28" ht="19.2" customHeight="1" x14ac:dyDescent="0.2">
      <c r="A13" s="84"/>
      <c r="B13" s="84"/>
      <c r="C13" s="84"/>
      <c r="D13" s="84"/>
      <c r="E13" s="84"/>
      <c r="F13" s="84"/>
      <c r="G13" s="84"/>
      <c r="H13" s="84"/>
      <c r="I13" s="84"/>
      <c r="J13" s="84"/>
      <c r="K13" s="84"/>
      <c r="L13" s="84"/>
      <c r="M13" s="84"/>
    </row>
    <row r="14" spans="1:28" ht="19.2" customHeight="1" x14ac:dyDescent="0.2">
      <c r="A14" s="4"/>
      <c r="B14" s="4"/>
      <c r="C14" s="4"/>
      <c r="D14" s="4"/>
      <c r="E14" s="4"/>
      <c r="F14" s="4"/>
      <c r="Q14" s="42"/>
      <c r="R14" s="42"/>
      <c r="S14" s="42"/>
      <c r="T14" s="42"/>
      <c r="U14" s="42"/>
      <c r="V14" s="42"/>
      <c r="W14" s="42"/>
      <c r="X14" s="42"/>
      <c r="Y14" s="42"/>
      <c r="Z14" s="42"/>
      <c r="AA14" s="42"/>
      <c r="AB14" s="42"/>
    </row>
    <row r="15" spans="1:28" ht="17.399999999999999" customHeight="1" x14ac:dyDescent="0.2">
      <c r="A15" s="83" t="s">
        <v>1</v>
      </c>
      <c r="B15" s="83"/>
      <c r="C15" s="83"/>
      <c r="D15" s="83"/>
      <c r="E15" s="83"/>
      <c r="F15" s="83"/>
      <c r="G15" s="83"/>
      <c r="H15" s="83"/>
      <c r="I15" s="83"/>
      <c r="J15" s="83"/>
      <c r="K15" s="83"/>
      <c r="L15" s="83"/>
      <c r="M15" s="83"/>
      <c r="P15" s="42"/>
      <c r="Q15" s="42"/>
      <c r="R15" s="42"/>
      <c r="S15" s="42"/>
      <c r="T15" s="42"/>
      <c r="U15" s="42"/>
      <c r="V15" s="42"/>
      <c r="W15" s="42"/>
      <c r="X15" s="42"/>
      <c r="Y15" s="42"/>
      <c r="Z15" s="42"/>
      <c r="AA15" s="42"/>
      <c r="AB15" s="42"/>
    </row>
    <row r="16" spans="1:28" ht="17.399999999999999" customHeight="1" x14ac:dyDescent="0.2"/>
    <row r="17" spans="1:30" ht="17.399999999999999" customHeight="1" x14ac:dyDescent="0.2">
      <c r="A17" s="1" t="s">
        <v>9</v>
      </c>
    </row>
    <row r="18" spans="1:30" ht="17.399999999999999" customHeight="1" x14ac:dyDescent="0.2">
      <c r="B18" s="87" t="str">
        <f>交付申請書!K28</f>
        <v/>
      </c>
      <c r="C18" s="87"/>
      <c r="D18" s="87"/>
      <c r="E18" s="87"/>
      <c r="F18" s="87"/>
      <c r="G18" s="87"/>
      <c r="H18" s="87"/>
      <c r="I18" s="87"/>
      <c r="J18" s="87"/>
      <c r="K18" s="87"/>
      <c r="L18" s="87"/>
      <c r="M18" s="87"/>
      <c r="AD18" s="1" t="s">
        <v>99</v>
      </c>
    </row>
    <row r="19" spans="1:30" ht="17.399999999999999" customHeight="1" x14ac:dyDescent="0.2">
      <c r="B19" s="87"/>
      <c r="C19" s="87"/>
      <c r="D19" s="87"/>
      <c r="E19" s="87"/>
      <c r="F19" s="87"/>
      <c r="G19" s="87"/>
      <c r="H19" s="87"/>
      <c r="I19" s="87"/>
      <c r="J19" s="87"/>
      <c r="K19" s="87"/>
      <c r="L19" s="87"/>
      <c r="M19" s="87"/>
    </row>
    <row r="20" spans="1:30" ht="17.399999999999999" customHeight="1" x14ac:dyDescent="0.2">
      <c r="A20" s="1" t="s">
        <v>10</v>
      </c>
      <c r="G20" s="5"/>
      <c r="M20" s="5"/>
    </row>
    <row r="21" spans="1:30" ht="17.399999999999999" customHeight="1" x14ac:dyDescent="0.2">
      <c r="Q21" s="1" t="s">
        <v>102</v>
      </c>
    </row>
    <row r="22" spans="1:30" ht="17.399999999999999" customHeight="1" x14ac:dyDescent="0.2">
      <c r="B22" s="55" t="s">
        <v>11</v>
      </c>
      <c r="C22" s="55"/>
      <c r="D22" s="55"/>
      <c r="E22" s="96" t="e">
        <f>VLOOKUP(N23,$O$23:$P$29,2,FALSE)</f>
        <v>#N/A</v>
      </c>
      <c r="F22" s="96"/>
      <c r="G22" s="96"/>
      <c r="H22" s="96"/>
      <c r="I22" s="96"/>
      <c r="J22" s="96"/>
      <c r="K22" s="96"/>
      <c r="L22" s="96"/>
    </row>
    <row r="23" spans="1:30" ht="17.399999999999999" customHeight="1" x14ac:dyDescent="0.2">
      <c r="B23" s="55"/>
      <c r="C23" s="55"/>
      <c r="D23" s="55"/>
      <c r="E23" s="96"/>
      <c r="F23" s="96"/>
      <c r="G23" s="96"/>
      <c r="H23" s="96"/>
      <c r="I23" s="96"/>
      <c r="J23" s="96"/>
      <c r="K23" s="96"/>
      <c r="L23" s="96"/>
      <c r="N23" s="29"/>
      <c r="O23" s="1">
        <v>1</v>
      </c>
      <c r="P23" s="1" t="s">
        <v>91</v>
      </c>
      <c r="Q23" s="1">
        <v>1</v>
      </c>
      <c r="R23" s="1" t="s">
        <v>96</v>
      </c>
      <c r="S23" s="1">
        <v>1</v>
      </c>
      <c r="T23" s="1" t="s">
        <v>88</v>
      </c>
    </row>
    <row r="24" spans="1:30" ht="17.399999999999999" customHeight="1" x14ac:dyDescent="0.2">
      <c r="B24" s="55" t="s">
        <v>12</v>
      </c>
      <c r="C24" s="55"/>
      <c r="D24" s="55"/>
      <c r="E24" s="96" t="e">
        <f>VLOOKUP(N24,$Q$23:$R$30,2,FALSE)</f>
        <v>#N/A</v>
      </c>
      <c r="F24" s="96"/>
      <c r="G24" s="96"/>
      <c r="H24" s="96"/>
      <c r="I24" s="96"/>
      <c r="J24" s="96"/>
      <c r="K24" s="96"/>
      <c r="L24" s="96"/>
      <c r="N24" s="29"/>
      <c r="O24" s="1">
        <v>2</v>
      </c>
      <c r="P24" s="1" t="s">
        <v>92</v>
      </c>
      <c r="Q24" s="1">
        <v>2</v>
      </c>
      <c r="R24" s="1" t="s">
        <v>95</v>
      </c>
      <c r="S24" s="1">
        <v>2</v>
      </c>
      <c r="T24" s="1" t="s">
        <v>89</v>
      </c>
    </row>
    <row r="25" spans="1:30" ht="17.399999999999999" customHeight="1" x14ac:dyDescent="0.2">
      <c r="B25" s="55"/>
      <c r="C25" s="55"/>
      <c r="D25" s="55"/>
      <c r="E25" s="96"/>
      <c r="F25" s="96"/>
      <c r="G25" s="96"/>
      <c r="H25" s="96"/>
      <c r="I25" s="96"/>
      <c r="J25" s="96"/>
      <c r="K25" s="96"/>
      <c r="L25" s="96"/>
      <c r="O25" s="1">
        <v>3</v>
      </c>
      <c r="P25" s="1" t="s">
        <v>93</v>
      </c>
      <c r="Q25" s="1">
        <v>3</v>
      </c>
      <c r="R25" s="1" t="s">
        <v>97</v>
      </c>
      <c r="S25" s="1">
        <v>3</v>
      </c>
      <c r="T25" s="1" t="s">
        <v>90</v>
      </c>
    </row>
    <row r="26" spans="1:30" ht="17.399999999999999" customHeight="1" x14ac:dyDescent="0.2">
      <c r="B26" s="55" t="s">
        <v>14</v>
      </c>
      <c r="C26" s="55"/>
      <c r="D26" s="55"/>
      <c r="E26" s="96" t="e">
        <f>VLOOKUP(N26,$S$23:$T$25,2,FALSE)</f>
        <v>#N/A</v>
      </c>
      <c r="F26" s="96"/>
      <c r="G26" s="96"/>
      <c r="H26" s="96"/>
      <c r="I26" s="96"/>
      <c r="J26" s="96"/>
      <c r="K26" s="96"/>
      <c r="L26" s="96"/>
      <c r="N26" s="29"/>
      <c r="O26" s="1">
        <v>4</v>
      </c>
      <c r="P26" s="1" t="s">
        <v>94</v>
      </c>
      <c r="Q26" s="1">
        <v>4</v>
      </c>
      <c r="R26" s="1" t="s">
        <v>103</v>
      </c>
    </row>
    <row r="27" spans="1:30" ht="17.399999999999999" customHeight="1" x14ac:dyDescent="0.2">
      <c r="B27" s="55"/>
      <c r="C27" s="55"/>
      <c r="D27" s="55"/>
      <c r="E27" s="96"/>
      <c r="F27" s="96"/>
      <c r="G27" s="96"/>
      <c r="H27" s="96"/>
      <c r="I27" s="96"/>
      <c r="J27" s="96"/>
      <c r="K27" s="96"/>
      <c r="L27" s="96"/>
      <c r="N27" s="29"/>
      <c r="O27" s="1">
        <v>5</v>
      </c>
      <c r="P27" s="1" t="s">
        <v>101</v>
      </c>
      <c r="Q27" s="1">
        <v>5</v>
      </c>
      <c r="R27" s="1" t="s">
        <v>104</v>
      </c>
    </row>
    <row r="28" spans="1:30" ht="17.399999999999999" customHeight="1" x14ac:dyDescent="0.2">
      <c r="B28" s="55" t="s">
        <v>13</v>
      </c>
      <c r="C28" s="55"/>
      <c r="D28" s="55"/>
      <c r="E28" s="96"/>
      <c r="F28" s="96"/>
      <c r="G28" s="96"/>
      <c r="H28" s="96"/>
      <c r="I28" s="96"/>
      <c r="J28" s="96"/>
      <c r="K28" s="96"/>
      <c r="L28" s="96"/>
      <c r="Q28" s="1">
        <v>6</v>
      </c>
      <c r="R28" s="1" t="s">
        <v>105</v>
      </c>
    </row>
    <row r="29" spans="1:30" ht="17.399999999999999" customHeight="1" x14ac:dyDescent="0.2">
      <c r="B29" s="55"/>
      <c r="C29" s="55"/>
      <c r="D29" s="55"/>
      <c r="E29" s="96"/>
      <c r="F29" s="96"/>
      <c r="G29" s="96"/>
      <c r="H29" s="96"/>
      <c r="I29" s="96"/>
      <c r="J29" s="96"/>
      <c r="K29" s="96"/>
      <c r="L29" s="96"/>
      <c r="Q29" s="1">
        <v>7</v>
      </c>
      <c r="R29" s="1" t="s">
        <v>106</v>
      </c>
    </row>
    <row r="30" spans="1:30" ht="17.399999999999999" customHeight="1" x14ac:dyDescent="0.2">
      <c r="B30" s="90" t="s">
        <v>16</v>
      </c>
      <c r="C30" s="91"/>
      <c r="D30" s="92"/>
      <c r="E30" s="89"/>
      <c r="F30" s="89"/>
      <c r="G30" s="89"/>
      <c r="H30" s="89"/>
      <c r="I30" s="89"/>
      <c r="J30" s="89"/>
      <c r="K30" s="89"/>
      <c r="L30" s="89"/>
      <c r="Q30" s="1">
        <v>8</v>
      </c>
    </row>
    <row r="31" spans="1:30" ht="31.2" customHeight="1" x14ac:dyDescent="0.2">
      <c r="B31" s="93" t="s">
        <v>15</v>
      </c>
      <c r="C31" s="94"/>
      <c r="D31" s="95"/>
      <c r="E31" s="88" t="str">
        <f>+J8</f>
        <v/>
      </c>
      <c r="F31" s="88"/>
      <c r="G31" s="88"/>
      <c r="H31" s="88"/>
      <c r="I31" s="88"/>
      <c r="J31" s="88"/>
      <c r="K31" s="88"/>
      <c r="L31" s="88"/>
    </row>
    <row r="32" spans="1:30" ht="17.399999999999999" customHeight="1" x14ac:dyDescent="0.2"/>
    <row r="33" ht="17.399999999999999" customHeight="1" x14ac:dyDescent="0.2"/>
    <row r="34" ht="17.399999999999999" customHeight="1" x14ac:dyDescent="0.2"/>
    <row r="35" s="6" customFormat="1" ht="17.399999999999999" customHeight="1" x14ac:dyDescent="0.2"/>
    <row r="36" ht="17.399999999999999" customHeight="1" x14ac:dyDescent="0.2"/>
    <row r="37" ht="17.399999999999999" customHeight="1" x14ac:dyDescent="0.2"/>
    <row r="38" ht="17.399999999999999" customHeight="1" x14ac:dyDescent="0.2"/>
    <row r="39" ht="17.399999999999999" customHeight="1" x14ac:dyDescent="0.2"/>
    <row r="40" ht="17.399999999999999" customHeight="1" x14ac:dyDescent="0.2"/>
    <row r="41" ht="17.399999999999999" customHeight="1" x14ac:dyDescent="0.2"/>
    <row r="42" ht="17.399999999999999" customHeight="1" x14ac:dyDescent="0.2"/>
    <row r="44" ht="21" customHeight="1" x14ac:dyDescent="0.2"/>
    <row r="45" ht="21" customHeight="1" x14ac:dyDescent="0.2"/>
    <row r="46" ht="21" customHeight="1" x14ac:dyDescent="0.2"/>
    <row r="47" ht="21" customHeight="1" x14ac:dyDescent="0.2"/>
    <row r="48" ht="21" customHeight="1" x14ac:dyDescent="0.2"/>
    <row r="49" ht="21" customHeight="1" x14ac:dyDescent="0.2"/>
    <row r="50" ht="21" customHeight="1" x14ac:dyDescent="0.2"/>
    <row r="51" ht="21" customHeight="1" x14ac:dyDescent="0.2"/>
    <row r="52" ht="21" customHeight="1" x14ac:dyDescent="0.2"/>
    <row r="53" ht="21" customHeight="1" x14ac:dyDescent="0.2"/>
    <row r="54" ht="21" customHeight="1" x14ac:dyDescent="0.2"/>
    <row r="55" ht="21" customHeight="1" x14ac:dyDescent="0.2"/>
    <row r="56" ht="21" customHeight="1" x14ac:dyDescent="0.2"/>
    <row r="57" ht="21" customHeight="1" x14ac:dyDescent="0.2"/>
    <row r="58" ht="21" customHeight="1" x14ac:dyDescent="0.2"/>
    <row r="59" ht="21" customHeight="1" x14ac:dyDescent="0.2"/>
    <row r="60" ht="21" customHeight="1" x14ac:dyDescent="0.2"/>
    <row r="61" ht="21" customHeight="1" x14ac:dyDescent="0.2"/>
    <row r="62" ht="21" customHeight="1" x14ac:dyDescent="0.2"/>
    <row r="63" ht="21" customHeight="1" x14ac:dyDescent="0.2"/>
    <row r="64" ht="21" customHeight="1" x14ac:dyDescent="0.2"/>
    <row r="65" ht="21" customHeight="1" x14ac:dyDescent="0.2"/>
    <row r="66" ht="21" customHeight="1" x14ac:dyDescent="0.2"/>
    <row r="67" ht="21" customHeight="1" x14ac:dyDescent="0.2"/>
    <row r="68" ht="21" customHeight="1" x14ac:dyDescent="0.2"/>
    <row r="69" ht="21" customHeight="1" x14ac:dyDescent="0.2"/>
    <row r="70" ht="21" customHeight="1" x14ac:dyDescent="0.2"/>
    <row r="71" ht="21" customHeight="1" x14ac:dyDescent="0.2"/>
    <row r="72" ht="21" customHeight="1" x14ac:dyDescent="0.2"/>
    <row r="73" ht="21" customHeight="1" x14ac:dyDescent="0.2"/>
    <row r="74" ht="21" customHeight="1" x14ac:dyDescent="0.2"/>
    <row r="75" ht="21" customHeight="1" x14ac:dyDescent="0.2"/>
  </sheetData>
  <mergeCells count="21">
    <mergeCell ref="E31:L31"/>
    <mergeCell ref="E30:L30"/>
    <mergeCell ref="B30:D30"/>
    <mergeCell ref="B31:D31"/>
    <mergeCell ref="B22:D23"/>
    <mergeCell ref="B24:D25"/>
    <mergeCell ref="B26:D27"/>
    <mergeCell ref="B28:D29"/>
    <mergeCell ref="E22:L23"/>
    <mergeCell ref="E24:L25"/>
    <mergeCell ref="E26:L27"/>
    <mergeCell ref="E28:L29"/>
    <mergeCell ref="J2:M2"/>
    <mergeCell ref="P6:AB7"/>
    <mergeCell ref="A15:M15"/>
    <mergeCell ref="B18:M19"/>
    <mergeCell ref="G6:I6"/>
    <mergeCell ref="G7:I7"/>
    <mergeCell ref="G8:I8"/>
    <mergeCell ref="A10:M10"/>
    <mergeCell ref="A12:M13"/>
  </mergeCells>
  <phoneticPr fontId="4"/>
  <conditionalFormatting sqref="E22:L27">
    <cfRule type="containsErrors" dxfId="3" priority="5">
      <formula>ISERROR(E22)</formula>
    </cfRule>
  </conditionalFormatting>
  <conditionalFormatting sqref="Q11">
    <cfRule type="cellIs" dxfId="2" priority="3" operator="equal">
      <formula>-118</formula>
    </cfRule>
  </conditionalFormatting>
  <conditionalFormatting sqref="A12:M13">
    <cfRule type="expression" dxfId="1" priority="2">
      <formula>"IF（$Q$11＝-118,"",$A$12）"</formula>
    </cfRule>
  </conditionalFormatting>
  <conditionalFormatting sqref="P6:AB7">
    <cfRule type="expression" dxfId="0" priority="1">
      <formula>"IF（$Q$11＝-118,"",$A$12）"</formula>
    </cfRule>
  </conditionalFormatting>
  <pageMargins left="0.49" right="0.49" top="0.48" bottom="0.48"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交付申請書</vt:lpstr>
      <vt:lpstr>補助金請求書</vt:lpstr>
      <vt:lpstr>交付申請書!Print_Area</vt:lpstr>
      <vt:lpstr>補助金請求書!Print_Area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2026-04-15T07:54:17Z</dcterms:modified>
</cp:coreProperties>
</file>