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係\財務４表関係\00新地方公会計(統一的な基準による)\00作成書類の公表に関すること\H29決算\公表資料\ホームページ用\一般会計等\"/>
    </mc:Choice>
  </mc:AlternateContent>
  <bookViews>
    <workbookView xWindow="-120" yWindow="-120" windowWidth="20730" windowHeight="11160" firstSheet="5" activeTab="11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r:id="rId5"/>
    <sheet name="地方債（借入先別）" sheetId="22" r:id="rId6"/>
    <sheet name="地方債（利率別など）" sheetId="23" r:id="rId7"/>
    <sheet name="引当金" sheetId="14" r:id="rId8"/>
    <sheet name="補助金 " sheetId="20" r:id="rId9"/>
    <sheet name="財源明細" sheetId="16" r:id="rId10"/>
    <sheet name="財源情報明細" sheetId="17" r:id="rId11"/>
    <sheet name="資金明細" sheetId="18" r:id="rId12"/>
  </sheets>
  <definedNames>
    <definedName name="_xlnm.Print_Area" localSheetId="7">引当金!$A$1:$H$14</definedName>
    <definedName name="_xlnm.Print_Area" localSheetId="2">基金!$B$1:$L$23</definedName>
    <definedName name="_xlnm.Print_Area" localSheetId="10">財源情報明細!$B$1:$I$13</definedName>
    <definedName name="_xlnm.Print_Area" localSheetId="9">財源明細!$A$1:$G$44</definedName>
    <definedName name="_xlnm.Print_Area" localSheetId="11">資金明細!$A$1:$E$8</definedName>
    <definedName name="_xlnm.Print_Area" localSheetId="3">貸付金!$A$1:$H$8</definedName>
    <definedName name="_xlnm.Print_Area" localSheetId="5">'地方債（借入先別）'!$A$1:$M$21</definedName>
    <definedName name="_xlnm.Print_Area" localSheetId="6">'地方債（利率別など）'!$B$1:$M$20</definedName>
    <definedName name="_xlnm.Print_Area" localSheetId="1">投資及び出資金の明細!$A$1:$M$26</definedName>
    <definedName name="_xlnm.Print_Area" localSheetId="8">'補助金 '!$A$1:$H$23</definedName>
    <definedName name="_xlnm.Print_Area" localSheetId="4">未収金及び長期延滞債権!$B$1:$I$23</definedName>
    <definedName name="_xlnm.Print_Area" localSheetId="0">有形固定資産!$A$1:$M$48</definedName>
    <definedName name="_xlnm.Print_Titles" localSheetId="1">投資及び出資金の明細!$B:$B,投資及び出資金の明細!$1:$1</definedName>
  </definedNames>
  <calcPr calcId="162913" concurrentManualCount="2"/>
</workbook>
</file>

<file path=xl/calcChain.xml><?xml version="1.0" encoding="utf-8"?>
<calcChain xmlns="http://schemas.openxmlformats.org/spreadsheetml/2006/main">
  <c r="K6" i="8" l="1"/>
  <c r="G6" i="8"/>
  <c r="E6" i="8"/>
  <c r="D6" i="8"/>
  <c r="C6" i="8"/>
  <c r="L25" i="8"/>
  <c r="G25" i="8"/>
  <c r="E25" i="8"/>
  <c r="D25" i="8"/>
  <c r="C25" i="8"/>
  <c r="H5" i="17" l="1"/>
  <c r="H13" i="8" l="1"/>
  <c r="F40" i="16" l="1"/>
  <c r="G6" i="17" l="1"/>
  <c r="G7" i="17"/>
  <c r="F37" i="16" l="1"/>
  <c r="F35" i="16"/>
  <c r="F38" i="16" s="1"/>
  <c r="F33" i="16"/>
  <c r="F13" i="20"/>
  <c r="F12" i="20"/>
  <c r="G6" i="14"/>
  <c r="G5" i="14"/>
  <c r="F39" i="16" l="1"/>
  <c r="F21" i="20"/>
  <c r="F22" i="20" s="1"/>
  <c r="H18" i="9" l="1"/>
  <c r="H17" i="9"/>
  <c r="H16" i="9"/>
  <c r="H15" i="9"/>
  <c r="H14" i="9"/>
  <c r="K10" i="8"/>
  <c r="F10" i="8"/>
  <c r="I10" i="8" l="1"/>
  <c r="G6" i="10"/>
  <c r="G5" i="10"/>
  <c r="K46" i="7" l="1"/>
  <c r="K45" i="7"/>
  <c r="K44" i="7"/>
  <c r="K43" i="7"/>
  <c r="K42" i="7"/>
  <c r="K41" i="7"/>
  <c r="K39" i="7"/>
  <c r="K38" i="7"/>
  <c r="K37" i="7"/>
  <c r="K36" i="7"/>
  <c r="K35" i="7"/>
  <c r="K34" i="7"/>
  <c r="K33" i="7"/>
  <c r="K32" i="7"/>
  <c r="K31" i="7"/>
  <c r="H5" i="9" l="1"/>
  <c r="I20" i="9"/>
  <c r="G20" i="9"/>
  <c r="F20" i="9"/>
  <c r="E20" i="9"/>
  <c r="D20" i="9"/>
  <c r="H9" i="9"/>
  <c r="H8" i="9"/>
  <c r="H7" i="9"/>
  <c r="H6" i="9"/>
  <c r="H12" i="9"/>
  <c r="H11" i="9"/>
  <c r="H10" i="9"/>
  <c r="F23" i="16" l="1"/>
  <c r="F20" i="16"/>
  <c r="F24" i="16" s="1"/>
  <c r="F17" i="16"/>
  <c r="F42" i="16" s="1"/>
  <c r="F25" i="16" l="1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F11" i="8"/>
  <c r="F4" i="8"/>
  <c r="F5" i="8"/>
  <c r="I5" i="8" s="1"/>
  <c r="C6" i="18"/>
  <c r="I11" i="8" l="1"/>
  <c r="I25" i="8" s="1"/>
  <c r="F25" i="8"/>
  <c r="I4" i="8"/>
  <c r="I6" i="8" s="1"/>
  <c r="F6" i="8"/>
  <c r="G7" i="14"/>
  <c r="F7" i="14"/>
  <c r="H7" i="11"/>
  <c r="I7" i="11"/>
  <c r="D7" i="11"/>
  <c r="E7" i="11"/>
  <c r="D7" i="10"/>
  <c r="E7" i="10"/>
  <c r="F7" i="10"/>
  <c r="J6" i="8"/>
  <c r="J25" i="8" l="1"/>
  <c r="E9" i="17" l="1"/>
  <c r="H9" i="17"/>
  <c r="F9" i="17"/>
  <c r="D9" i="17"/>
  <c r="G8" i="17"/>
  <c r="G5" i="17"/>
  <c r="F29" i="16"/>
  <c r="F27" i="16"/>
  <c r="F30" i="16" s="1"/>
  <c r="F31" i="16" l="1"/>
  <c r="F43" i="16"/>
  <c r="G9" i="17"/>
  <c r="E7" i="14"/>
  <c r="D7" i="14"/>
  <c r="C7" i="14"/>
  <c r="I21" i="11" l="1"/>
  <c r="I22" i="11" s="1"/>
  <c r="H21" i="11"/>
  <c r="E21" i="11"/>
  <c r="E22" i="11" s="1"/>
  <c r="D21" i="11"/>
  <c r="G7" i="10"/>
  <c r="C7" i="10"/>
  <c r="D22" i="11" l="1"/>
  <c r="H22" i="11"/>
  <c r="H19" i="9"/>
  <c r="H13" i="9"/>
  <c r="H20" i="9" l="1"/>
  <c r="K40" i="7"/>
  <c r="D40" i="7"/>
  <c r="J40" i="7"/>
  <c r="I40" i="7"/>
  <c r="H40" i="7"/>
  <c r="G40" i="7"/>
  <c r="F40" i="7"/>
  <c r="E40" i="7"/>
  <c r="E30" i="7"/>
  <c r="D30" i="7"/>
  <c r="J30" i="7"/>
  <c r="I30" i="7"/>
  <c r="H30" i="7"/>
  <c r="G30" i="7"/>
  <c r="F30" i="7"/>
  <c r="I19" i="7"/>
  <c r="H19" i="7"/>
  <c r="F19" i="7"/>
  <c r="E19" i="7"/>
  <c r="D19" i="7"/>
  <c r="I9" i="7"/>
  <c r="H9" i="7"/>
  <c r="F9" i="7"/>
  <c r="E9" i="7"/>
  <c r="G13" i="7"/>
  <c r="J13" i="7" s="1"/>
  <c r="G12" i="7"/>
  <c r="G11" i="7"/>
  <c r="G10" i="7"/>
  <c r="G14" i="7"/>
  <c r="G25" i="7"/>
  <c r="J25" i="7" s="1"/>
  <c r="G24" i="7"/>
  <c r="J24" i="7" s="1"/>
  <c r="G23" i="7"/>
  <c r="J23" i="7" s="1"/>
  <c r="G22" i="7"/>
  <c r="J22" i="7" s="1"/>
  <c r="G21" i="7"/>
  <c r="J21" i="7" s="1"/>
  <c r="G20" i="7"/>
  <c r="G18" i="7"/>
  <c r="J18" i="7" s="1"/>
  <c r="G17" i="7"/>
  <c r="J17" i="7" s="1"/>
  <c r="G16" i="7"/>
  <c r="J16" i="7" s="1"/>
  <c r="G15" i="7"/>
  <c r="J15" i="7" s="1"/>
  <c r="D9" i="7"/>
  <c r="K30" i="7" l="1"/>
  <c r="K47" i="7" s="1"/>
  <c r="I47" i="7"/>
  <c r="J11" i="7"/>
  <c r="J10" i="7"/>
  <c r="J14" i="7"/>
  <c r="D26" i="7"/>
  <c r="J12" i="7"/>
  <c r="E26" i="7"/>
  <c r="I26" i="7"/>
  <c r="H47" i="7"/>
  <c r="E47" i="7"/>
  <c r="F26" i="7"/>
  <c r="F47" i="7"/>
  <c r="J47" i="7"/>
  <c r="G9" i="7"/>
  <c r="G19" i="7"/>
  <c r="H26" i="7"/>
  <c r="G47" i="7"/>
  <c r="D47" i="7"/>
  <c r="J20" i="7"/>
  <c r="J19" i="7" s="1"/>
  <c r="J9" i="7" l="1"/>
  <c r="G26" i="7"/>
  <c r="J26" i="7" l="1"/>
</calcChain>
</file>

<file path=xl/sharedStrings.xml><?xml version="1.0" encoding="utf-8"?>
<sst xmlns="http://schemas.openxmlformats.org/spreadsheetml/2006/main" count="405" uniqueCount="268">
  <si>
    <t>金額</t>
    <rPh sb="0" eb="2">
      <t>キンガク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</si>
  <si>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</si>
  <si>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</si>
  <si>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</si>
  <si>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</si>
  <si>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</si>
  <si>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</si>
  <si>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</si>
  <si>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</si>
  <si>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</si>
  <si>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1"/>
  </si>
  <si>
    <t>附属明細書</t>
    <rPh sb="0" eb="2">
      <t>フゾク</t>
    </rPh>
    <rPh sb="2" eb="5">
      <t>メイサイショ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</si>
  <si>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</si>
  <si>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</si>
  <si>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</si>
  <si>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</si>
  <si>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</si>
  <si>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</si>
  <si>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</si>
  <si>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</si>
  <si>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</si>
  <si>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</si>
  <si>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</si>
  <si>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</si>
  <si>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</si>
  <si>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</si>
  <si>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</si>
  <si>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</si>
  <si>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</si>
  <si>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</si>
  <si>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</si>
  <si>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</si>
  <si>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</si>
  <si>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</si>
  <si>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3"/>
  </si>
  <si>
    <t>　　建物</t>
    <rPh sb="2" eb="4">
      <t>タテモノ</t>
    </rPh>
    <phoneticPr fontId="11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</si>
  <si>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</si>
  <si>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</si>
  <si>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</si>
  <si>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</si>
  <si>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</si>
  <si>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</si>
  <si>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</si>
  <si>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</si>
  <si>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</si>
  <si>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1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</si>
  <si>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</si>
  <si>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</si>
  <si>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</si>
  <si>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</si>
  <si>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</si>
  <si>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</si>
  <si>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</si>
  <si>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11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</si>
  <si>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1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</si>
  <si>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</si>
  <si>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11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</si>
  <si>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1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</si>
  <si>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</si>
  <si>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</si>
  <si>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</si>
  <si>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</si>
  <si>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</si>
  <si>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</si>
  <si>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</si>
  <si>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その他の貸付金</t>
    <rPh sb="2" eb="3">
      <t>タ</t>
    </rPh>
    <rPh sb="4" eb="7">
      <t>カシツケキン</t>
    </rPh>
    <phoneticPr fontId="1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</si>
  <si>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1"/>
  </si>
  <si>
    <t>⑦未収金の明細</t>
    <rPh sb="1" eb="4">
      <t>ミシュウキン</t>
    </rPh>
    <rPh sb="5" eb="7">
      <t>メイサイ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</si>
  <si>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</si>
  <si>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</si>
  <si>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</si>
  <si>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小計</t>
    <rPh sb="0" eb="2">
      <t>ショウケイ</t>
    </rPh>
    <phoneticPr fontId="11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</si>
  <si>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</si>
  <si>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1"/>
  </si>
  <si>
    <t>　　固定資産税</t>
    <rPh sb="2" eb="4">
      <t>コテイ</t>
    </rPh>
    <rPh sb="4" eb="7">
      <t>シサンゼイ</t>
    </rPh>
    <phoneticPr fontId="11"/>
  </si>
  <si>
    <t>その他の未収金</t>
    <rPh sb="2" eb="3">
      <t>タ</t>
    </rPh>
    <rPh sb="4" eb="7">
      <t>ミシュウキン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</si>
  <si>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</si>
  <si>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</si>
  <si>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3"/>
  </si>
  <si>
    <t>政府資金</t>
    <rPh sb="0" eb="2">
      <t>セイフ</t>
    </rPh>
    <rPh sb="2" eb="4">
      <t>シキン</t>
    </rPh>
    <phoneticPr fontId="2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</si>
  <si>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3"/>
  </si>
  <si>
    <t>市中銀行</t>
    <rPh sb="0" eb="2">
      <t>シチュウ</t>
    </rPh>
    <rPh sb="2" eb="4">
      <t>ギンコウ</t>
    </rPh>
    <phoneticPr fontId="23"/>
  </si>
  <si>
    <t>その他の
金融機関</t>
    <rPh sb="2" eb="3">
      <t>タ</t>
    </rPh>
    <rPh sb="5" eb="7">
      <t>キンユウ</t>
    </rPh>
    <rPh sb="7" eb="9">
      <t>キカン</t>
    </rPh>
    <phoneticPr fontId="23"/>
  </si>
  <si>
    <t>市場公募債</t>
    <rPh sb="0" eb="2">
      <t>シジョウ</t>
    </rPh>
    <rPh sb="2" eb="5">
      <t>コウボサイ</t>
    </rPh>
    <phoneticPr fontId="23"/>
  </si>
  <si>
    <t>その他</t>
    <rPh sb="2" eb="3">
      <t>タ</t>
    </rPh>
    <phoneticPr fontId="23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</si>
  <si>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</si>
  <si>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</si>
  <si>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</si>
  <si>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</si>
  <si>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</si>
  <si>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</si>
  <si>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</si>
  <si>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</si>
  <si>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</si>
  <si>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</si>
  <si>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</si>
  <si>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4"/>
  </si>
  <si>
    <t>　　減税補てん債</t>
    <rPh sb="2" eb="4">
      <t>ゲンゼイ</t>
    </rPh>
    <rPh sb="4" eb="5">
      <t>ホ</t>
    </rPh>
    <rPh sb="7" eb="8">
      <t>サイ</t>
    </rPh>
    <phoneticPr fontId="24"/>
  </si>
  <si>
    <t>　　退職手当債</t>
    <rPh sb="2" eb="4">
      <t>タイショク</t>
    </rPh>
    <rPh sb="4" eb="6">
      <t>テアテ</t>
    </rPh>
    <rPh sb="6" eb="7">
      <t>サイ</t>
    </rPh>
    <phoneticPr fontId="24"/>
  </si>
  <si>
    <t>　　その他</t>
    <rPh sb="4" eb="5">
      <t>タ</t>
    </rPh>
    <phoneticPr fontId="2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</si>
  <si>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</si>
  <si>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3"/>
  </si>
  <si>
    <t>1.5％超
2.0％以下</t>
    <rPh sb="4" eb="5">
      <t>チョウ</t>
    </rPh>
    <rPh sb="10" eb="12">
      <t>イカ</t>
    </rPh>
    <phoneticPr fontId="23"/>
  </si>
  <si>
    <t>2.0％超
2.5％以下</t>
    <rPh sb="4" eb="5">
      <t>チョウ</t>
    </rPh>
    <rPh sb="10" eb="12">
      <t>イカ</t>
    </rPh>
    <phoneticPr fontId="23"/>
  </si>
  <si>
    <t>2.5％超
3.0％以下</t>
    <rPh sb="4" eb="5">
      <t>チョウ</t>
    </rPh>
    <rPh sb="10" eb="12">
      <t>イカ</t>
    </rPh>
    <phoneticPr fontId="23"/>
  </si>
  <si>
    <t>3.0％超
3.5％以下</t>
    <rPh sb="4" eb="5">
      <t>チョウ</t>
    </rPh>
    <rPh sb="10" eb="12">
      <t>イカ</t>
    </rPh>
    <phoneticPr fontId="23"/>
  </si>
  <si>
    <t>3.5％超
4.0％以下</t>
    <rPh sb="4" eb="5">
      <t>チョウ</t>
    </rPh>
    <rPh sb="10" eb="12">
      <t>イカ</t>
    </rPh>
    <phoneticPr fontId="23"/>
  </si>
  <si>
    <t>4.0％超</t>
    <rPh sb="4" eb="5">
      <t>チョウ</t>
    </rPh>
    <phoneticPr fontId="2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</si>
  <si>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</si>
  <si>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</si>
  <si>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</si>
  <si>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</si>
  <si>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</si>
  <si>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</si>
  <si>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</si>
  <si>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</si>
  <si>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</si>
  <si>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</si>
  <si>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</si>
  <si>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</si>
  <si>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3"/>
  </si>
  <si>
    <t>契約条項の概要</t>
    <rPh sb="0" eb="2">
      <t>ケイヤク</t>
    </rPh>
    <rPh sb="2" eb="4">
      <t>ジョウコウ</t>
    </rPh>
    <rPh sb="5" eb="7">
      <t>ガイヨウ</t>
    </rPh>
    <phoneticPr fontId="23"/>
  </si>
  <si>
    <t>⑤引当金の明細</t>
    <rPh sb="1" eb="4">
      <t>ヒキアテキン</t>
    </rPh>
    <rPh sb="5" eb="7">
      <t>メイサイ</t>
    </rPh>
    <phoneticPr fontId="11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</si>
  <si>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</si>
  <si>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</si>
  <si>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</si>
  <si>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</si>
  <si>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</si>
  <si>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1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</si>
  <si>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</si>
  <si>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</si>
  <si>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</si>
  <si>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</si>
  <si>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</si>
  <si>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</si>
  <si>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</si>
  <si>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</si>
  <si>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</si>
  <si>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</si>
  <si>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</si>
  <si>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</si>
  <si>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</si>
  <si>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</si>
  <si>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</si>
  <si>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</si>
  <si>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</si>
  <si>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</si>
  <si>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</si>
  <si>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</si>
  <si>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</si>
  <si>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</si>
  <si>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</si>
  <si>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</si>
  <si>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</si>
  <si>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</si>
  <si>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</si>
  <si>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</si>
  <si>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</si>
  <si>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</si>
  <si>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</si>
  <si>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</si>
  <si>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要求払預金</t>
    <rPh sb="0" eb="2">
      <t>ヨウキュウ</t>
    </rPh>
    <rPh sb="2" eb="3">
      <t>ハラ</t>
    </rPh>
    <rPh sb="3" eb="5">
      <t>ヨキン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</si>
  <si>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</si>
  <si>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</si>
  <si>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1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</si>
  <si>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1"/>
  </si>
  <si>
    <t>④基金の明細</t>
    <phoneticPr fontId="11"/>
  </si>
  <si>
    <t>⑤貸付金の明細</t>
    <phoneticPr fontId="11"/>
  </si>
  <si>
    <t>（単位：円）</t>
    <rPh sb="1" eb="3">
      <t>タンイ</t>
    </rPh>
    <rPh sb="4" eb="5">
      <t>エン</t>
    </rPh>
    <phoneticPr fontId="3"/>
  </si>
  <si>
    <t>（単位：円）</t>
    <rPh sb="1" eb="3">
      <t>タンイ</t>
    </rPh>
    <rPh sb="4" eb="5">
      <t>エン</t>
    </rPh>
    <phoneticPr fontId="11"/>
  </si>
  <si>
    <t>（単位：円）</t>
    <rPh sb="1" eb="3">
      <t>タンイ</t>
    </rPh>
    <rPh sb="4" eb="5">
      <t>エン</t>
    </rPh>
    <phoneticPr fontId="17"/>
  </si>
  <si>
    <t xml:space="preserve">    軽自動車税</t>
    <rPh sb="4" eb="8">
      <t>ケイジドウシャ</t>
    </rPh>
    <rPh sb="8" eb="9">
      <t>ゼイ</t>
    </rPh>
    <phoneticPr fontId="2"/>
  </si>
  <si>
    <t xml:space="preserve">    負担金</t>
    <rPh sb="4" eb="7">
      <t>フタンキン</t>
    </rPh>
    <phoneticPr fontId="2"/>
  </si>
  <si>
    <t>　　使用料</t>
    <rPh sb="2" eb="5">
      <t>シヨウリョウ</t>
    </rPh>
    <phoneticPr fontId="11"/>
  </si>
  <si>
    <t>　　手数料</t>
    <rPh sb="2" eb="5">
      <t>テスウリョウ</t>
    </rPh>
    <phoneticPr fontId="11"/>
  </si>
  <si>
    <t xml:space="preserve">    雑入</t>
    <rPh sb="4" eb="5">
      <t>ザツ</t>
    </rPh>
    <rPh sb="5" eb="6">
      <t>ニュウ</t>
    </rPh>
    <phoneticPr fontId="2"/>
  </si>
  <si>
    <t>-</t>
    <phoneticPr fontId="3"/>
  </si>
  <si>
    <t>賞与等引当金</t>
    <phoneticPr fontId="3"/>
  </si>
  <si>
    <t>退職手当引当金</t>
    <phoneticPr fontId="3"/>
  </si>
  <si>
    <t>内部相殺金額</t>
    <rPh sb="0" eb="2">
      <t>ナイブ</t>
    </rPh>
    <rPh sb="2" eb="4">
      <t>ソウサイ</t>
    </rPh>
    <rPh sb="4" eb="6">
      <t>キンガク</t>
    </rPh>
    <phoneticPr fontId="3"/>
  </si>
  <si>
    <t>総計</t>
    <rPh sb="0" eb="2">
      <t>ソウケイ</t>
    </rPh>
    <phoneticPr fontId="3"/>
  </si>
  <si>
    <t>税収等</t>
    <rPh sb="0" eb="2">
      <t>ゼイシュウ</t>
    </rPh>
    <rPh sb="2" eb="3">
      <t>トウ</t>
    </rPh>
    <phoneticPr fontId="3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</si>
  <si>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"/>
  </si>
  <si>
    <t>③投資及び出資金の明細</t>
    <phoneticPr fontId="11"/>
  </si>
  <si>
    <t xml:space="preserve">    町民税</t>
    <rPh sb="4" eb="6">
      <t>チョウミン</t>
    </rPh>
    <rPh sb="6" eb="7">
      <t>ゼイ</t>
    </rPh>
    <phoneticPr fontId="2"/>
  </si>
  <si>
    <t>　　分担金</t>
    <rPh sb="2" eb="5">
      <t>ブンタンキン</t>
    </rPh>
    <phoneticPr fontId="2"/>
  </si>
  <si>
    <t>　　財産運用収入</t>
    <rPh sb="2" eb="4">
      <t>ザイサン</t>
    </rPh>
    <rPh sb="4" eb="6">
      <t>ウンヨウ</t>
    </rPh>
    <rPh sb="6" eb="8">
      <t>シュウニュウ</t>
    </rPh>
    <phoneticPr fontId="3"/>
  </si>
  <si>
    <t>　　貸付金利息</t>
    <rPh sb="2" eb="4">
      <t>カシツケ</t>
    </rPh>
    <rPh sb="4" eb="5">
      <t>キン</t>
    </rPh>
    <rPh sb="5" eb="7">
      <t>リソク</t>
    </rPh>
    <phoneticPr fontId="3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</si>
  <si>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3"/>
  </si>
  <si>
    <t>　　地域総合整備資金貸付金（ふるさと融資）</t>
    <phoneticPr fontId="3"/>
  </si>
  <si>
    <t>(一社)ファームサポート美郷</t>
    <rPh sb="1" eb="2">
      <t>イチ</t>
    </rPh>
    <rPh sb="2" eb="3">
      <t>シャ</t>
    </rPh>
    <rPh sb="12" eb="14">
      <t>ミサト</t>
    </rPh>
    <phoneticPr fontId="3"/>
  </si>
  <si>
    <t>島根県農業信用基金協会出資金</t>
  </si>
  <si>
    <t>（財）島根県林業公社出資金</t>
  </si>
  <si>
    <t>（財)島根県消防協会出資金</t>
  </si>
  <si>
    <t>地方公共団体金融機構出資金</t>
  </si>
  <si>
    <t>島根県信用保証協会出損金</t>
  </si>
  <si>
    <t>（財）島根県西部勤労者共済会出損金</t>
  </si>
  <si>
    <t>島根県育英設立30周年記念募金出損金</t>
  </si>
  <si>
    <t>（財）島根県暴力追放県民センター出損金</t>
  </si>
  <si>
    <t>（財）邑智郡広域振興財団出損金</t>
  </si>
  <si>
    <t>（財）しまね国際センター出損金</t>
  </si>
  <si>
    <t>（財）島根県みどりの担い手育成基金出損金</t>
  </si>
  <si>
    <t>（財）島根県難病研究所（しまねまごころバンク）出損金</t>
  </si>
  <si>
    <t>（財）砂防フロンティア整備推進機構出損金</t>
  </si>
  <si>
    <t>邑智郡森林組合出資金</t>
  </si>
  <si>
    <t>㈱山陰中央新報社</t>
  </si>
  <si>
    <t>㈱グリーンロード三七五だいわステーション</t>
  </si>
  <si>
    <t>財政調整基金</t>
  </si>
  <si>
    <t>減債基金</t>
  </si>
  <si>
    <t>地域福祉振興基金</t>
  </si>
  <si>
    <t>ふるさと・水と土保全対策基金</t>
  </si>
  <si>
    <t>公共施設維持管理基金</t>
  </si>
  <si>
    <t>地域振興基金</t>
  </si>
  <si>
    <t>がんばれ美郷町寄付基金</t>
  </si>
  <si>
    <t>電算機器管理基金</t>
  </si>
  <si>
    <t>地域雇用創出推進基金</t>
  </si>
  <si>
    <t>過疎対策基金</t>
  </si>
  <si>
    <t>江の川下流域活性化基金</t>
  </si>
  <si>
    <t>園芸作物振興施設管理基金</t>
  </si>
  <si>
    <t>若者・子育て応援基金</t>
  </si>
  <si>
    <t>齋藤茂吉鴨山記念館収蔵品取得基金</t>
  </si>
  <si>
    <t>ふるさと定住奨学金基金</t>
    <rPh sb="4" eb="6">
      <t>テイジュウ</t>
    </rPh>
    <rPh sb="6" eb="9">
      <t>ショウガクキン</t>
    </rPh>
    <rPh sb="9" eb="11">
      <t>キキン</t>
    </rPh>
    <phoneticPr fontId="3"/>
  </si>
  <si>
    <t>障がい者福祉施設整備事業費補助金</t>
  </si>
  <si>
    <t>該当社会福祉法人</t>
  </si>
  <si>
    <t>福祉</t>
  </si>
  <si>
    <t>ごみ処理施設　整備費　負担金</t>
  </si>
  <si>
    <t>邑智郡総合事務組合</t>
  </si>
  <si>
    <t>環境衛生</t>
  </si>
  <si>
    <t>県事業負担金</t>
  </si>
  <si>
    <t>島根県県央県土整備事務所長</t>
  </si>
  <si>
    <t>産業振興</t>
  </si>
  <si>
    <t>大規模林道日野金城線大和区間負担金</t>
  </si>
  <si>
    <t>大規模林道日野金城線大和区間受益者組合</t>
  </si>
  <si>
    <t>大規模林道日野金城線赤来大和区間負担金</t>
  </si>
  <si>
    <t>大規模林道赤来大和区間受益者組合</t>
  </si>
  <si>
    <t>生活インフラ・ 国土保全</t>
  </si>
  <si>
    <t>総務</t>
  </si>
  <si>
    <t>バス運行事業者</t>
  </si>
  <si>
    <t>対象者</t>
  </si>
  <si>
    <t>三江線代替交通確保事業補助金</t>
  </si>
  <si>
    <t>その他</t>
  </si>
  <si>
    <t>美郷町社会福祉協議会補助金</t>
  </si>
  <si>
    <t>社会福祉法人　美郷町社会福祉協議会</t>
  </si>
  <si>
    <t>臨時福祉給付金</t>
  </si>
  <si>
    <t>中山間地域等直接支払交付金</t>
  </si>
  <si>
    <t>該当する取組集落</t>
  </si>
  <si>
    <t>多面的機能支払交付金</t>
  </si>
  <si>
    <t>該当する農地保全組合</t>
  </si>
  <si>
    <t>商工会運営費及び実施事業補助金</t>
  </si>
  <si>
    <t>美郷町商工会</t>
  </si>
  <si>
    <t>-</t>
  </si>
  <si>
    <t>一部事務組合・広域連合</t>
  </si>
  <si>
    <t>一部事務組合・広域連合負担金</t>
    <rPh sb="0" eb="2">
      <t>イチブ</t>
    </rPh>
    <rPh sb="2" eb="6">
      <t>ジムクミアイ</t>
    </rPh>
    <rPh sb="7" eb="9">
      <t>コウイキ</t>
    </rPh>
    <rPh sb="9" eb="11">
      <t>レンゴウ</t>
    </rPh>
    <rPh sb="11" eb="14">
      <t>フタンキン</t>
    </rPh>
    <phoneticPr fontId="3"/>
  </si>
  <si>
    <t>町税</t>
    <rPh sb="0" eb="2">
      <t>チョウゼイ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</si>
  <si>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</si>
  <si>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</si>
  <si>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</si>
  <si>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</si>
  <si>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</si>
  <si>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</si>
  <si>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</si>
  <si>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</si>
  <si>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</si>
  <si>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</si>
  <si>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住宅新築資金等
貸付事業特別会計</t>
    <rPh sb="0" eb="2">
      <t>ジュウタク</t>
    </rPh>
    <rPh sb="2" eb="4">
      <t>シンチク</t>
    </rPh>
    <rPh sb="4" eb="6">
      <t>シキン</t>
    </rPh>
    <rPh sb="6" eb="7">
      <t>トウ</t>
    </rPh>
    <rPh sb="8" eb="10">
      <t>カシツケ</t>
    </rPh>
    <rPh sb="10" eb="12">
      <t>ジギョウ</t>
    </rPh>
    <rPh sb="12" eb="14">
      <t>トクベツ</t>
    </rPh>
    <rPh sb="14" eb="16">
      <t>カイケイ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</si>
  <si>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</si>
  <si>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君谷診療所
特別会計</t>
    <rPh sb="0" eb="2">
      <t>キミタニ</t>
    </rPh>
    <rPh sb="2" eb="5">
      <t>シンリョウジョ</t>
    </rPh>
    <rPh sb="6" eb="8">
      <t>トクベツ</t>
    </rPh>
    <rPh sb="8" eb="10">
      <t>カイケイ</t>
    </rPh>
    <phoneticPr fontId="3"/>
  </si>
  <si>
    <t xml:space="preserve">    分担金</t>
    <rPh sb="4" eb="7">
      <t>ブンタンキン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</si>
</sst>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29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5" xfId="2" applyFont="1" applyBorder="1">
      <alignment vertical="center"/>
    </xf>
    <xf numFmtId="0" fontId="6" fillId="0" borderId="5" xfId="2" applyFont="1" applyBorder="1">
      <alignment vertical="center"/>
    </xf>
    <xf numFmtId="0" fontId="5" fillId="0" borderId="1" xfId="2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76" fontId="25" fillId="0" borderId="1" xfId="1" applyNumberFormat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7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18" fillId="3" borderId="15" xfId="0" applyFont="1" applyFill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 wrapText="1"/>
    </xf>
    <xf numFmtId="38" fontId="17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0" fillId="0" borderId="0" xfId="1" applyFont="1">
      <alignment vertical="center"/>
    </xf>
    <xf numFmtId="38" fontId="18" fillId="0" borderId="0" xfId="1" applyFont="1" applyAlignment="1">
      <alignment horizontal="right" vertical="center"/>
    </xf>
    <xf numFmtId="177" fontId="15" fillId="2" borderId="0" xfId="1" applyNumberFormat="1" applyFont="1" applyFill="1">
      <alignment vertical="center"/>
    </xf>
    <xf numFmtId="177" fontId="15" fillId="2" borderId="0" xfId="1" applyNumberFormat="1" applyFont="1" applyFill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10" fontId="27" fillId="0" borderId="15" xfId="17" applyNumberFormat="1" applyFont="1" applyBorder="1">
      <alignment vertical="center"/>
    </xf>
    <xf numFmtId="41" fontId="0" fillId="0" borderId="0" xfId="0" applyNumberFormat="1">
      <alignment vertical="center"/>
    </xf>
    <xf numFmtId="41" fontId="15" fillId="0" borderId="0" xfId="0" applyNumberFormat="1" applyFont="1" applyAlignment="1">
      <alignment horizontal="left" vertical="center"/>
    </xf>
    <xf numFmtId="41" fontId="15" fillId="0" borderId="0" xfId="0" applyNumberFormat="1" applyFont="1" applyAlignment="1">
      <alignment horizontal="right" vertical="center"/>
    </xf>
    <xf numFmtId="41" fontId="0" fillId="3" borderId="15" xfId="2" applyNumberFormat="1" applyFont="1" applyFill="1" applyBorder="1" applyAlignment="1">
      <alignment horizontal="center" vertical="center" wrapText="1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/>
    </xf>
    <xf numFmtId="41" fontId="24" fillId="0" borderId="0" xfId="0" applyNumberFormat="1" applyFont="1" applyAlignment="1">
      <alignment horizontal="right"/>
    </xf>
    <xf numFmtId="41" fontId="7" fillId="3" borderId="15" xfId="3" applyNumberFormat="1" applyFont="1" applyFill="1" applyBorder="1" applyAlignment="1">
      <alignment horizontal="center" vertical="center"/>
    </xf>
    <xf numFmtId="41" fontId="7" fillId="3" borderId="15" xfId="3" applyNumberFormat="1" applyFont="1" applyFill="1" applyBorder="1" applyAlignment="1">
      <alignment horizontal="centerContinuous" vertical="center" wrapText="1"/>
    </xf>
    <xf numFmtId="41" fontId="7" fillId="3" borderId="15" xfId="3" applyNumberFormat="1" applyFont="1" applyFill="1" applyBorder="1" applyAlignment="1">
      <alignment horizontal="center" vertical="center" wrapText="1"/>
    </xf>
    <xf numFmtId="41" fontId="7" fillId="0" borderId="3" xfId="3" applyNumberFormat="1" applyFont="1" applyBorder="1" applyAlignment="1">
      <alignment vertical="center"/>
    </xf>
    <xf numFmtId="41" fontId="7" fillId="0" borderId="13" xfId="3" applyNumberFormat="1" applyFont="1" applyBorder="1" applyAlignment="1">
      <alignment vertical="center"/>
    </xf>
    <xf numFmtId="41" fontId="7" fillId="0" borderId="15" xfId="1" applyNumberFormat="1" applyFont="1" applyBorder="1">
      <alignment vertical="center"/>
    </xf>
    <xf numFmtId="41" fontId="7" fillId="0" borderId="13" xfId="3" applyNumberFormat="1" applyFont="1" applyBorder="1" applyAlignment="1">
      <alignment horizontal="center" vertical="center"/>
    </xf>
    <xf numFmtId="41" fontId="19" fillId="0" borderId="0" xfId="0" applyNumberFormat="1" applyFont="1">
      <alignment vertical="center"/>
    </xf>
    <xf numFmtId="41" fontId="19" fillId="0" borderId="0" xfId="0" applyNumberFormat="1" applyFont="1" applyAlignment="1">
      <alignment horizontal="right" vertical="center"/>
    </xf>
    <xf numFmtId="41" fontId="5" fillId="0" borderId="0" xfId="0" applyNumberFormat="1" applyFont="1">
      <alignment vertical="center"/>
    </xf>
    <xf numFmtId="41" fontId="8" fillId="3" borderId="15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/>
    </xf>
    <xf numFmtId="41" fontId="8" fillId="0" borderId="15" xfId="1" applyNumberFormat="1" applyFont="1" applyBorder="1">
      <alignment vertical="center"/>
    </xf>
    <xf numFmtId="41" fontId="8" fillId="0" borderId="15" xfId="1" applyNumberFormat="1" applyFont="1" applyBorder="1" applyAlignment="1">
      <alignment horizontal="center" vertical="center"/>
    </xf>
    <xf numFmtId="41" fontId="27" fillId="0" borderId="22" xfId="1" applyNumberFormat="1" applyFont="1" applyBorder="1" applyAlignment="1">
      <alignment horizontal="center" vertical="center" wrapText="1"/>
    </xf>
    <xf numFmtId="41" fontId="27" fillId="0" borderId="16" xfId="1" applyNumberFormat="1" applyFont="1" applyBorder="1">
      <alignment vertical="center"/>
    </xf>
    <xf numFmtId="41" fontId="27" fillId="0" borderId="15" xfId="1" applyNumberFormat="1" applyFont="1" applyBorder="1">
      <alignment vertical="center"/>
    </xf>
    <xf numFmtId="41" fontId="20" fillId="0" borderId="15" xfId="1" applyNumberFormat="1" applyFont="1" applyBorder="1">
      <alignment vertical="center"/>
    </xf>
    <xf numFmtId="41" fontId="20" fillId="0" borderId="22" xfId="1" applyNumberFormat="1" applyFont="1" applyBorder="1">
      <alignment vertical="center"/>
    </xf>
    <xf numFmtId="41" fontId="20" fillId="0" borderId="13" xfId="1" applyNumberFormat="1" applyFont="1" applyBorder="1">
      <alignment vertical="center"/>
    </xf>
    <xf numFmtId="41" fontId="14" fillId="0" borderId="0" xfId="0" applyNumberFormat="1" applyFont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8" fillId="0" borderId="0" xfId="0" applyNumberFormat="1" applyFont="1">
      <alignment vertical="center"/>
    </xf>
    <xf numFmtId="41" fontId="8" fillId="0" borderId="17" xfId="0" applyNumberFormat="1" applyFont="1" applyBorder="1">
      <alignment vertical="center"/>
    </xf>
    <xf numFmtId="41" fontId="8" fillId="0" borderId="17" xfId="1" applyNumberFormat="1" applyFont="1" applyBorder="1">
      <alignment vertical="center"/>
    </xf>
    <xf numFmtId="41" fontId="8" fillId="0" borderId="0" xfId="1" applyNumberFormat="1" applyFont="1">
      <alignment vertical="center"/>
    </xf>
    <xf numFmtId="41" fontId="8" fillId="0" borderId="10" xfId="0" applyNumberFormat="1" applyFont="1" applyBorder="1">
      <alignment vertical="center"/>
    </xf>
    <xf numFmtId="41" fontId="8" fillId="0" borderId="10" xfId="1" applyNumberFormat="1" applyFont="1" applyBorder="1">
      <alignment vertical="center"/>
    </xf>
    <xf numFmtId="41" fontId="8" fillId="0" borderId="15" xfId="0" applyNumberFormat="1" applyFont="1" applyBorder="1">
      <alignment vertical="center"/>
    </xf>
    <xf numFmtId="41" fontId="8" fillId="0" borderId="15" xfId="0" applyNumberFormat="1" applyFont="1" applyBorder="1" applyAlignment="1">
      <alignment horizontal="left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19" xfId="1" applyNumberFormat="1" applyFont="1" applyBorder="1">
      <alignment vertical="center"/>
    </xf>
    <xf numFmtId="41" fontId="8" fillId="0" borderId="19" xfId="1" applyNumberFormat="1" applyFont="1" applyBorder="1" applyAlignment="1">
      <alignment horizontal="center" vertical="center"/>
    </xf>
    <xf numFmtId="41" fontId="8" fillId="0" borderId="9" xfId="0" applyNumberFormat="1" applyFont="1" applyBorder="1">
      <alignment vertical="center"/>
    </xf>
    <xf numFmtId="41" fontId="8" fillId="0" borderId="9" xfId="1" applyNumberFormat="1" applyFont="1" applyBorder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41" fontId="19" fillId="0" borderId="11" xfId="0" applyNumberFormat="1" applyFont="1" applyBorder="1">
      <alignment vertical="center"/>
    </xf>
    <xf numFmtId="41" fontId="15" fillId="0" borderId="11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horizontal="center" vertical="center"/>
    </xf>
    <xf numFmtId="41" fontId="5" fillId="0" borderId="0" xfId="2" applyNumberFormat="1" applyFont="1">
      <alignment vertical="center"/>
    </xf>
    <xf numFmtId="41" fontId="8" fillId="0" borderId="19" xfId="1" applyNumberFormat="1" applyFont="1" applyBorder="1" applyAlignment="1">
      <alignment horizontal="right" vertical="center"/>
    </xf>
    <xf numFmtId="41" fontId="8" fillId="0" borderId="9" xfId="1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left" vertical="center"/>
    </xf>
    <xf numFmtId="41" fontId="18" fillId="0" borderId="5" xfId="0" applyNumberFormat="1" applyFont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Alignment="1">
      <alignment horizontal="left" vertical="center"/>
    </xf>
    <xf numFmtId="41" fontId="28" fillId="0" borderId="0" xfId="0" applyNumberFormat="1" applyFont="1" applyAlignment="1">
      <alignment horizontal="right" vertical="center"/>
    </xf>
    <xf numFmtId="41" fontId="5" fillId="0" borderId="17" xfId="0" applyNumberFormat="1" applyFont="1" applyBorder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8" fillId="0" borderId="18" xfId="1" applyNumberFormat="1" applyFont="1" applyBorder="1">
      <alignment vertical="center"/>
    </xf>
    <xf numFmtId="41" fontId="8" fillId="0" borderId="18" xfId="1" applyNumberFormat="1" applyFont="1" applyBorder="1" applyAlignment="1">
      <alignment horizontal="center" vertical="center"/>
    </xf>
    <xf numFmtId="41" fontId="5" fillId="0" borderId="18" xfId="0" applyNumberFormat="1" applyFont="1" applyBorder="1">
      <alignment vertical="center"/>
    </xf>
    <xf numFmtId="41" fontId="8" fillId="0" borderId="17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left" vertical="center"/>
    </xf>
    <xf numFmtId="41" fontId="5" fillId="0" borderId="11" xfId="1" applyNumberFormat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5" xfId="1" applyNumberFormat="1" applyFont="1" applyBorder="1">
      <alignment vertical="center"/>
    </xf>
    <xf numFmtId="41" fontId="33" fillId="0" borderId="0" xfId="0" applyNumberFormat="1" applyFont="1">
      <alignment vertical="center"/>
    </xf>
    <xf numFmtId="41" fontId="34" fillId="0" borderId="0" xfId="0" applyNumberFormat="1" applyFont="1">
      <alignment vertical="center"/>
    </xf>
    <xf numFmtId="41" fontId="32" fillId="0" borderId="0" xfId="0" applyNumberFormat="1" applyFont="1">
      <alignment vertical="center"/>
    </xf>
    <xf numFmtId="41" fontId="5" fillId="0" borderId="15" xfId="1" applyNumberFormat="1" applyFont="1" applyBorder="1" applyAlignment="1">
      <alignment horizontal="center" vertical="center"/>
    </xf>
    <xf numFmtId="41" fontId="35" fillId="0" borderId="0" xfId="1" applyNumberFormat="1" applyFont="1">
      <alignment vertical="center"/>
    </xf>
    <xf numFmtId="41" fontId="32" fillId="0" borderId="0" xfId="1" applyNumberFormat="1" applyFont="1">
      <alignment vertical="center"/>
    </xf>
    <xf numFmtId="41" fontId="18" fillId="0" borderId="0" xfId="1" applyNumberFormat="1" applyFont="1" applyAlignment="1">
      <alignment horizontal="right" vertical="center"/>
    </xf>
    <xf numFmtId="41" fontId="37" fillId="0" borderId="0" xfId="0" applyNumberFormat="1" applyFont="1">
      <alignment vertical="center"/>
    </xf>
    <xf numFmtId="41" fontId="37" fillId="3" borderId="15" xfId="1" applyNumberFormat="1" applyFont="1" applyFill="1" applyBorder="1" applyAlignment="1">
      <alignment horizontal="center" vertical="center"/>
    </xf>
    <xf numFmtId="41" fontId="37" fillId="3" borderId="15" xfId="1" applyNumberFormat="1" applyFont="1" applyFill="1" applyBorder="1" applyAlignment="1">
      <alignment horizontal="center" vertical="center" wrapText="1"/>
    </xf>
    <xf numFmtId="41" fontId="37" fillId="0" borderId="0" xfId="1" applyNumberFormat="1" applyFont="1">
      <alignment vertical="center"/>
    </xf>
    <xf numFmtId="41" fontId="37" fillId="0" borderId="15" xfId="1" applyNumberFormat="1" applyFont="1" applyBorder="1">
      <alignment vertical="center"/>
    </xf>
    <xf numFmtId="41" fontId="37" fillId="0" borderId="15" xfId="1" applyNumberFormat="1" applyFont="1" applyBorder="1" applyAlignment="1">
      <alignment horizontal="center" vertical="center"/>
    </xf>
    <xf numFmtId="41" fontId="37" fillId="0" borderId="0" xfId="1" applyNumberFormat="1" applyFont="1" applyAlignment="1">
      <alignment horizontal="center" vertical="center"/>
    </xf>
    <xf numFmtId="41" fontId="36" fillId="0" borderId="0" xfId="1" applyNumberFormat="1" applyFont="1" applyAlignment="1">
      <alignment horizontal="right" vertical="center"/>
    </xf>
    <xf numFmtId="41" fontId="0" fillId="2" borderId="15" xfId="1" applyNumberFormat="1" applyFont="1" applyFill="1" applyBorder="1" applyAlignment="1">
      <alignment horizontal="right" vertical="center"/>
    </xf>
    <xf numFmtId="41" fontId="15" fillId="2" borderId="15" xfId="1" applyNumberFormat="1" applyFont="1" applyFill="1" applyBorder="1" applyAlignment="1">
      <alignment horizontal="right" vertical="center"/>
    </xf>
    <xf numFmtId="41" fontId="15" fillId="2" borderId="10" xfId="1" applyNumberFormat="1" applyFont="1" applyFill="1" applyBorder="1" applyAlignment="1">
      <alignment horizontal="right" vertical="center"/>
    </xf>
    <xf numFmtId="41" fontId="0" fillId="0" borderId="15" xfId="1" applyNumberFormat="1" applyFont="1" applyBorder="1">
      <alignment vertical="center"/>
    </xf>
    <xf numFmtId="41" fontId="0" fillId="0" borderId="13" xfId="1" applyNumberFormat="1" applyFont="1" applyBorder="1" applyAlignment="1">
      <alignment horizontal="right" vertical="center"/>
    </xf>
    <xf numFmtId="41" fontId="0" fillId="0" borderId="15" xfId="1" applyNumberFormat="1" applyFont="1" applyBorder="1" applyAlignment="1">
      <alignment horizontal="right" vertical="center"/>
    </xf>
    <xf numFmtId="41" fontId="15" fillId="0" borderId="15" xfId="1" applyNumberFormat="1" applyFont="1" applyBorder="1">
      <alignment vertical="center"/>
    </xf>
    <xf numFmtId="41" fontId="15" fillId="0" borderId="13" xfId="1" applyNumberFormat="1" applyFont="1" applyBorder="1" applyAlignment="1">
      <alignment horizontal="right" vertical="center"/>
    </xf>
    <xf numFmtId="41" fontId="15" fillId="0" borderId="15" xfId="1" applyNumberFormat="1" applyFont="1" applyBorder="1" applyAlignment="1">
      <alignment horizontal="right" vertical="center"/>
    </xf>
    <xf numFmtId="41" fontId="15" fillId="0" borderId="10" xfId="1" applyNumberFormat="1" applyFont="1" applyBorder="1">
      <alignment vertical="center"/>
    </xf>
    <xf numFmtId="41" fontId="15" fillId="0" borderId="6" xfId="1" applyNumberFormat="1" applyFont="1" applyBorder="1" applyAlignment="1">
      <alignment horizontal="right" vertical="center"/>
    </xf>
    <xf numFmtId="41" fontId="15" fillId="0" borderId="10" xfId="1" applyNumberFormat="1" applyFont="1" applyBorder="1" applyAlignment="1">
      <alignment horizontal="right" vertical="center"/>
    </xf>
    <xf numFmtId="41" fontId="16" fillId="0" borderId="0" xfId="0" applyNumberFormat="1" applyFont="1">
      <alignment vertical="center"/>
    </xf>
    <xf numFmtId="41" fontId="5" fillId="0" borderId="3" xfId="1" applyNumberFormat="1" applyFont="1" applyBorder="1">
      <alignment vertical="center"/>
    </xf>
    <xf numFmtId="41" fontId="5" fillId="0" borderId="13" xfId="1" applyNumberFormat="1" applyFont="1" applyBorder="1">
      <alignment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38" fontId="5" fillId="3" borderId="17" xfId="1" applyFont="1" applyFill="1" applyBorder="1" applyAlignment="1">
      <alignment horizontal="center" vertical="center" wrapText="1"/>
    </xf>
    <xf numFmtId="38" fontId="5" fillId="3" borderId="14" xfId="1" applyFont="1" applyFill="1" applyBorder="1" applyAlignment="1">
      <alignment horizontal="center" vertical="center" wrapText="1"/>
    </xf>
    <xf numFmtId="41" fontId="17" fillId="0" borderId="3" xfId="1" applyNumberFormat="1" applyFont="1" applyBorder="1">
      <alignment vertical="center"/>
    </xf>
    <xf numFmtId="41" fontId="5" fillId="0" borderId="2" xfId="1" applyNumberFormat="1" applyFont="1" applyBorder="1">
      <alignment vertical="center"/>
    </xf>
    <xf numFmtId="10" fontId="37" fillId="0" borderId="15" xfId="17" applyNumberFormat="1" applyFont="1" applyBorder="1">
      <alignment vertical="center"/>
    </xf>
    <xf numFmtId="0" fontId="2" fillId="0" borderId="0" xfId="2">
      <alignment vertical="center"/>
    </xf>
    <xf numFmtId="0" fontId="19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9" fillId="0" borderId="5" xfId="2" applyFont="1" applyBorder="1" applyAlignment="1">
      <alignment horizontal="right" vertical="center"/>
    </xf>
    <xf numFmtId="0" fontId="28" fillId="3" borderId="15" xfId="2" applyFont="1" applyFill="1" applyBorder="1" applyAlignment="1">
      <alignment horizontal="center" vertical="center"/>
    </xf>
    <xf numFmtId="38" fontId="28" fillId="3" borderId="15" xfId="5" applyFont="1" applyFill="1" applyBorder="1" applyAlignment="1">
      <alignment horizontal="center" vertical="center" wrapText="1"/>
    </xf>
    <xf numFmtId="0" fontId="28" fillId="0" borderId="15" xfId="2" applyFont="1" applyBorder="1" applyAlignment="1">
      <alignment horizontal="left" vertical="center" wrapText="1"/>
    </xf>
    <xf numFmtId="0" fontId="28" fillId="0" borderId="3" xfId="2" applyFont="1" applyBorder="1" applyAlignment="1">
      <alignment vertical="center" wrapText="1"/>
    </xf>
    <xf numFmtId="38" fontId="28" fillId="0" borderId="3" xfId="5" applyFont="1" applyBorder="1">
      <alignment vertical="center"/>
    </xf>
    <xf numFmtId="0" fontId="28" fillId="0" borderId="15" xfId="2" applyFont="1" applyBorder="1">
      <alignment vertical="center"/>
    </xf>
    <xf numFmtId="0" fontId="28" fillId="0" borderId="7" xfId="2" applyFont="1" applyBorder="1" applyAlignment="1">
      <alignment horizontal="left" vertical="center" wrapText="1"/>
    </xf>
    <xf numFmtId="0" fontId="28" fillId="0" borderId="7" xfId="2" applyFont="1" applyBorder="1" applyAlignment="1">
      <alignment vertical="center" wrapText="1"/>
    </xf>
    <xf numFmtId="38" fontId="28" fillId="0" borderId="7" xfId="5" applyFont="1" applyBorder="1">
      <alignment vertical="center"/>
    </xf>
    <xf numFmtId="0" fontId="28" fillId="0" borderId="10" xfId="2" applyFont="1" applyBorder="1">
      <alignment vertical="center"/>
    </xf>
    <xf numFmtId="0" fontId="28" fillId="0" borderId="7" xfId="2" applyFont="1" applyBorder="1" applyAlignment="1">
      <alignment horizontal="center" vertical="center" wrapText="1"/>
    </xf>
    <xf numFmtId="0" fontId="28" fillId="0" borderId="28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38" fontId="28" fillId="0" borderId="7" xfId="5" applyFont="1" applyBorder="1" applyAlignment="1">
      <alignment vertical="center" wrapText="1"/>
    </xf>
    <xf numFmtId="0" fontId="28" fillId="0" borderId="10" xfId="2" applyFont="1" applyBorder="1" applyAlignment="1">
      <alignment vertical="center" wrapText="1"/>
    </xf>
    <xf numFmtId="0" fontId="28" fillId="0" borderId="5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5" fillId="0" borderId="3" xfId="0" applyNumberFormat="1" applyFont="1" applyBorder="1">
      <alignment vertical="center"/>
    </xf>
    <xf numFmtId="41" fontId="37" fillId="0" borderId="15" xfId="1" applyNumberFormat="1" applyFont="1" applyFill="1" applyBorder="1">
      <alignment vertical="center"/>
    </xf>
    <xf numFmtId="10" fontId="37" fillId="0" borderId="15" xfId="17" applyNumberFormat="1" applyFont="1" applyFill="1" applyBorder="1">
      <alignment vertical="center"/>
    </xf>
    <xf numFmtId="41" fontId="8" fillId="0" borderId="10" xfId="0" applyNumberFormat="1" applyFont="1" applyBorder="1" applyAlignment="1">
      <alignment horizontal="left" vertical="center"/>
    </xf>
    <xf numFmtId="41" fontId="8" fillId="0" borderId="10" xfId="1" applyNumberFormat="1" applyFont="1" applyBorder="1" applyAlignment="1">
      <alignment horizontal="left" vertical="center"/>
    </xf>
    <xf numFmtId="41" fontId="8" fillId="0" borderId="15" xfId="0" applyNumberFormat="1" applyFont="1" applyBorder="1" applyAlignment="1">
      <alignment vertical="center"/>
    </xf>
    <xf numFmtId="41" fontId="15" fillId="2" borderId="15" xfId="1" applyNumberFormat="1" applyFont="1" applyFill="1" applyBorder="1" applyAlignment="1">
      <alignment horizontal="right" vertical="center" wrapText="1"/>
    </xf>
    <xf numFmtId="0" fontId="5" fillId="0" borderId="15" xfId="2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left" vertical="center" wrapText="1"/>
    </xf>
    <xf numFmtId="0" fontId="5" fillId="2" borderId="15" xfId="2" applyFont="1" applyFill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15" xfId="2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41" fontId="8" fillId="3" borderId="17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/>
    </xf>
    <xf numFmtId="41" fontId="8" fillId="3" borderId="15" xfId="0" applyNumberFormat="1" applyFont="1" applyFill="1" applyBorder="1" applyAlignment="1">
      <alignment horizontal="center" vertical="center"/>
    </xf>
    <xf numFmtId="41" fontId="8" fillId="3" borderId="17" xfId="0" applyNumberFormat="1" applyFont="1" applyFill="1" applyBorder="1" applyAlignment="1">
      <alignment horizontal="center" vertical="center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28" fillId="3" borderId="15" xfId="2" applyFont="1" applyFill="1" applyBorder="1" applyAlignment="1">
      <alignment horizontal="center" vertical="center"/>
    </xf>
    <xf numFmtId="0" fontId="28" fillId="2" borderId="12" xfId="2" applyFont="1" applyFill="1" applyBorder="1" applyAlignment="1">
      <alignment horizontal="left" vertical="center" wrapText="1"/>
    </xf>
    <xf numFmtId="0" fontId="28" fillId="2" borderId="14" xfId="2" applyFont="1" applyFill="1" applyBorder="1" applyAlignment="1">
      <alignment horizontal="left" vertical="center" wrapText="1"/>
    </xf>
    <xf numFmtId="0" fontId="28" fillId="2" borderId="1" xfId="2" applyFont="1" applyFill="1" applyBorder="1" applyAlignment="1">
      <alignment horizontal="left" vertical="center" wrapText="1"/>
    </xf>
    <xf numFmtId="0" fontId="28" fillId="2" borderId="4" xfId="2" applyFont="1" applyFill="1" applyBorder="1" applyAlignment="1">
      <alignment horizontal="left" vertical="center" wrapText="1"/>
    </xf>
    <xf numFmtId="0" fontId="28" fillId="2" borderId="7" xfId="2" applyFont="1" applyFill="1" applyBorder="1" applyAlignment="1">
      <alignment horizontal="left" vertical="center" wrapText="1"/>
    </xf>
    <xf numFmtId="0" fontId="28" fillId="2" borderId="6" xfId="2" applyFont="1" applyFill="1" applyBorder="1" applyAlignment="1">
      <alignment horizontal="left" vertical="center" wrapText="1"/>
    </xf>
    <xf numFmtId="0" fontId="28" fillId="2" borderId="12" xfId="2" applyFont="1" applyFill="1" applyBorder="1" applyAlignment="1">
      <alignment horizontal="left" vertical="center"/>
    </xf>
    <xf numFmtId="0" fontId="28" fillId="2" borderId="14" xfId="2" applyFont="1" applyFill="1" applyBorder="1" applyAlignment="1">
      <alignment horizontal="left" vertical="center"/>
    </xf>
    <xf numFmtId="0" fontId="28" fillId="2" borderId="1" xfId="2" applyFont="1" applyFill="1" applyBorder="1" applyAlignment="1">
      <alignment horizontal="left" vertical="center"/>
    </xf>
    <xf numFmtId="0" fontId="28" fillId="2" borderId="4" xfId="2" applyFont="1" applyFill="1" applyBorder="1" applyAlignment="1">
      <alignment horizontal="left" vertical="center"/>
    </xf>
    <xf numFmtId="0" fontId="28" fillId="2" borderId="7" xfId="2" applyFont="1" applyFill="1" applyBorder="1" applyAlignment="1">
      <alignment horizontal="left" vertical="center"/>
    </xf>
    <xf numFmtId="0" fontId="28" fillId="2" borderId="6" xfId="2" applyFont="1" applyFill="1" applyBorder="1" applyAlignment="1">
      <alignment horizontal="left" vertical="center"/>
    </xf>
    <xf numFmtId="0" fontId="28" fillId="0" borderId="3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41" fontId="7" fillId="0" borderId="15" xfId="3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 vertical="center"/>
    </xf>
    <xf numFmtId="41" fontId="29" fillId="0" borderId="0" xfId="0" applyNumberFormat="1" applyFont="1" applyAlignment="1">
      <alignment horizontal="left" vertical="center"/>
    </xf>
    <xf numFmtId="41" fontId="7" fillId="0" borderId="9" xfId="3" applyNumberFormat="1" applyFont="1" applyBorder="1" applyAlignment="1">
      <alignment horizontal="center" vertical="center" wrapText="1"/>
    </xf>
    <xf numFmtId="41" fontId="7" fillId="0" borderId="9" xfId="3" applyNumberFormat="1" applyFont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/>
    </xf>
    <xf numFmtId="41" fontId="7" fillId="2" borderId="9" xfId="3" applyNumberFormat="1" applyFont="1" applyFill="1" applyBorder="1" applyAlignment="1">
      <alignment horizontal="center" vertical="center" wrapText="1"/>
    </xf>
    <xf numFmtId="41" fontId="7" fillId="2" borderId="10" xfId="3" applyNumberFormat="1" applyFont="1" applyFill="1" applyBorder="1" applyAlignment="1">
      <alignment horizontal="center" vertical="center" wrapText="1"/>
    </xf>
    <xf numFmtId="41" fontId="7" fillId="0" borderId="3" xfId="3" applyNumberFormat="1" applyFont="1" applyBorder="1" applyAlignment="1">
      <alignment horizontal="center" vertical="center"/>
    </xf>
    <xf numFmtId="41" fontId="7" fillId="0" borderId="13" xfId="3" applyNumberFormat="1" applyFont="1" applyBorder="1" applyAlignment="1">
      <alignment horizontal="center" vertical="center"/>
    </xf>
    <xf numFmtId="41" fontId="7" fillId="0" borderId="2" xfId="3" applyNumberFormat="1" applyFont="1" applyBorder="1" applyAlignment="1">
      <alignment horizontal="center" vertical="center"/>
    </xf>
    <xf numFmtId="41" fontId="7" fillId="0" borderId="17" xfId="3" applyNumberFormat="1" applyFont="1" applyBorder="1" applyAlignment="1">
      <alignment horizontal="center" vertical="center"/>
    </xf>
    <xf numFmtId="41" fontId="7" fillId="0" borderId="17" xfId="3" applyNumberFormat="1" applyFont="1" applyBorder="1" applyAlignment="1">
      <alignment horizontal="center" vertical="center" wrapText="1"/>
    </xf>
    <xf numFmtId="41" fontId="7" fillId="2" borderId="17" xfId="3" applyNumberFormat="1" applyFont="1" applyFill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/>
    </xf>
    <xf numFmtId="41" fontId="7" fillId="2" borderId="10" xfId="3" applyNumberFormat="1" applyFont="1" applyFill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 wrapText="1"/>
    </xf>
    <xf numFmtId="38" fontId="19" fillId="2" borderId="0" xfId="1" applyFont="1" applyFill="1" applyAlignment="1">
      <alignment horizontal="left" vertical="center" wrapText="1"/>
    </xf>
    <xf numFmtId="38" fontId="28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1" fontId="15" fillId="0" borderId="0" xfId="0" applyNumberFormat="1" applyFont="1" applyAlignment="1">
      <alignment horizontal="left" vertical="center"/>
    </xf>
  </cellXfs>
  <cellStyles count="18">
    <cellStyle name="パーセント" xfId="17" builtinId="5"/>
    <cellStyle name="桁区切り" xfId="1" builtinId="6"/>
    <cellStyle name="桁区切り 2" xfId="5"/>
    <cellStyle name="桁区切り 2 2" xfId="16"/>
    <cellStyle name="桁区切り 2 3" xfId="8"/>
    <cellStyle name="桁区切り 3" xfId="14"/>
    <cellStyle name="標準" xfId="0" builtinId="0"/>
    <cellStyle name="標準 2" xfId="2"/>
    <cellStyle name="標準 2 2" xfId="9"/>
    <cellStyle name="標準 2 3" xfId="10"/>
    <cellStyle name="標準 2 4" xfId="15"/>
    <cellStyle name="標準 2 5" xfId="7"/>
    <cellStyle name="標準 3" xfId="12"/>
    <cellStyle name="標準 4" xfId="11"/>
    <cellStyle name="標準 5" xfId="13"/>
    <cellStyle name="標準 6" xfId="6"/>
    <cellStyle name="標準_附属明細表PL・NW・WS　20060423修正版" xfId="3"/>
    <cellStyle name="標準１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"/>
  <sheetViews>
    <sheetView view="pageBreakPreview" topLeftCell="A34" zoomScaleNormal="100" zoomScaleSheetLayoutView="100" workbookViewId="0">
      <selection sqref="A1:D1"/>
    </sheetView>
  </sheetViews>
  <sheetFormatPr defaultRowHeight="13" x14ac:dyDescent="0.2"/>
  <cols>
    <col min="1" max="1" width="0.90625" customWidth="1"/>
    <col min="2" max="2" width="3.7265625" customWidth="1"/>
    <col min="3" max="3" width="16.7265625" customWidth="1"/>
    <col min="4" max="11" width="16.26953125" customWidth="1"/>
    <col min="12" max="12" width="0.6328125" customWidth="1"/>
    <col min="13" max="13" width="0.36328125" customWidth="1"/>
  </cols>
  <sheetData>
    <row r="1" spans="1:12" ht="18.75" customHeight="1" x14ac:dyDescent="0.2">
      <c r="A1" s="185" t="s">
        <v>10</v>
      </c>
      <c r="B1" s="186"/>
      <c r="C1" s="186"/>
      <c r="D1" s="186"/>
    </row>
    <row r="2" spans="1:12" ht="24.75" customHeight="1" x14ac:dyDescent="0.2">
      <c r="A2" s="187" t="s">
        <v>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9.5" customHeight="1" x14ac:dyDescent="0.2">
      <c r="A3" s="185" t="s">
        <v>12</v>
      </c>
      <c r="B3" s="186"/>
      <c r="C3" s="186"/>
      <c r="D3" s="186"/>
      <c r="E3" s="186"/>
      <c r="F3" s="1"/>
      <c r="G3" s="1"/>
      <c r="H3" s="1"/>
      <c r="I3" s="1"/>
      <c r="J3" s="1"/>
      <c r="K3" s="1"/>
    </row>
    <row r="4" spans="1:12" ht="17.25" customHeight="1" x14ac:dyDescent="0.2">
      <c r="A4" s="188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2" ht="16.5" customHeight="1" x14ac:dyDescent="0.2">
      <c r="A5" s="185" t="s">
        <v>13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2" ht="1.5" customHeight="1" x14ac:dyDescent="0.2"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2" ht="20.25" customHeight="1" x14ac:dyDescent="0.2">
      <c r="B7" s="2" t="s">
        <v>14</v>
      </c>
      <c r="C7" s="3"/>
      <c r="D7" s="4"/>
      <c r="E7" s="4"/>
      <c r="F7" s="4"/>
      <c r="G7" s="4"/>
      <c r="H7" s="4"/>
      <c r="I7" s="4"/>
      <c r="J7" s="32" t="s">
        <v>169</v>
      </c>
      <c r="K7" s="4"/>
    </row>
    <row r="8" spans="1:12" ht="37.5" customHeight="1" x14ac:dyDescent="0.2">
      <c r="B8" s="190" t="s">
        <v>15</v>
      </c>
      <c r="C8" s="190"/>
      <c r="D8" s="139" t="s">
        <v>16</v>
      </c>
      <c r="E8" s="139" t="s">
        <v>17</v>
      </c>
      <c r="F8" s="139" t="s">
        <v>18</v>
      </c>
      <c r="G8" s="139" t="s">
        <v>19</v>
      </c>
      <c r="H8" s="137" t="s">
        <v>20</v>
      </c>
      <c r="I8" s="138" t="s">
        <v>21</v>
      </c>
      <c r="J8" s="25" t="s">
        <v>22</v>
      </c>
      <c r="K8" s="5"/>
    </row>
    <row r="9" spans="1:12" ht="14.15" customHeight="1" x14ac:dyDescent="0.2">
      <c r="B9" s="184" t="s">
        <v>23</v>
      </c>
      <c r="C9" s="184"/>
      <c r="D9" s="135">
        <f t="shared" ref="D9:J9" si="0">SUM(D10:D18)</f>
        <v>20284933611</v>
      </c>
      <c r="E9" s="135">
        <f t="shared" si="0"/>
        <v>397867210</v>
      </c>
      <c r="F9" s="135">
        <f t="shared" si="0"/>
        <v>16002400</v>
      </c>
      <c r="G9" s="135">
        <f t="shared" si="0"/>
        <v>20666798421</v>
      </c>
      <c r="H9" s="106">
        <f t="shared" si="0"/>
        <v>10608859824</v>
      </c>
      <c r="I9" s="136">
        <f t="shared" si="0"/>
        <v>421811941</v>
      </c>
      <c r="J9" s="142">
        <f t="shared" si="0"/>
        <v>10057938597</v>
      </c>
      <c r="K9" s="26"/>
    </row>
    <row r="10" spans="1:12" ht="14.15" customHeight="1" x14ac:dyDescent="0.2">
      <c r="B10" s="184" t="s">
        <v>24</v>
      </c>
      <c r="C10" s="184"/>
      <c r="D10" s="135">
        <v>1939397949</v>
      </c>
      <c r="E10" s="135">
        <v>21381878</v>
      </c>
      <c r="F10" s="135">
        <v>2400</v>
      </c>
      <c r="G10" s="135">
        <f t="shared" ref="G10:G18" si="1">D10+E10-F10</f>
        <v>1960777427</v>
      </c>
      <c r="H10" s="106">
        <v>0</v>
      </c>
      <c r="I10" s="136">
        <v>0</v>
      </c>
      <c r="J10" s="142">
        <f t="shared" ref="J10:J18" si="2">G10-H10</f>
        <v>1960777427</v>
      </c>
      <c r="K10" s="26"/>
    </row>
    <row r="11" spans="1:12" ht="14.15" customHeight="1" x14ac:dyDescent="0.2">
      <c r="B11" s="193" t="s">
        <v>25</v>
      </c>
      <c r="C11" s="193"/>
      <c r="D11" s="135">
        <v>1571392800</v>
      </c>
      <c r="E11" s="135">
        <v>0</v>
      </c>
      <c r="F11" s="135">
        <v>0</v>
      </c>
      <c r="G11" s="135">
        <f t="shared" si="1"/>
        <v>1571392800</v>
      </c>
      <c r="H11" s="106">
        <v>0</v>
      </c>
      <c r="I11" s="136">
        <v>0</v>
      </c>
      <c r="J11" s="142">
        <f t="shared" si="2"/>
        <v>1571392800</v>
      </c>
      <c r="K11" s="26"/>
    </row>
    <row r="12" spans="1:12" ht="14.15" customHeight="1" x14ac:dyDescent="0.2">
      <c r="B12" s="193" t="s">
        <v>26</v>
      </c>
      <c r="C12" s="193"/>
      <c r="D12" s="135">
        <v>16356591741</v>
      </c>
      <c r="E12" s="135">
        <v>109779720</v>
      </c>
      <c r="F12" s="135">
        <v>16000000</v>
      </c>
      <c r="G12" s="135">
        <f t="shared" si="1"/>
        <v>16450371461</v>
      </c>
      <c r="H12" s="106">
        <v>10556131590</v>
      </c>
      <c r="I12" s="136">
        <v>397865729</v>
      </c>
      <c r="J12" s="142">
        <f t="shared" si="2"/>
        <v>5894239871</v>
      </c>
      <c r="K12" s="26"/>
    </row>
    <row r="13" spans="1:12" ht="14.15" customHeight="1" x14ac:dyDescent="0.2">
      <c r="B13" s="184" t="s">
        <v>27</v>
      </c>
      <c r="C13" s="184"/>
      <c r="D13" s="135">
        <v>417551121</v>
      </c>
      <c r="E13" s="135">
        <v>260727732</v>
      </c>
      <c r="F13" s="135">
        <v>0</v>
      </c>
      <c r="G13" s="135">
        <f t="shared" si="1"/>
        <v>678278853</v>
      </c>
      <c r="H13" s="106">
        <v>52728234</v>
      </c>
      <c r="I13" s="136">
        <v>23946212</v>
      </c>
      <c r="J13" s="142">
        <f t="shared" si="2"/>
        <v>625550619</v>
      </c>
      <c r="K13" s="26"/>
    </row>
    <row r="14" spans="1:12" ht="14.15" customHeight="1" x14ac:dyDescent="0.2">
      <c r="B14" s="192" t="s">
        <v>28</v>
      </c>
      <c r="C14" s="192"/>
      <c r="D14" s="135">
        <v>0</v>
      </c>
      <c r="E14" s="135">
        <v>0</v>
      </c>
      <c r="F14" s="135">
        <v>0</v>
      </c>
      <c r="G14" s="135">
        <f t="shared" si="1"/>
        <v>0</v>
      </c>
      <c r="H14" s="106">
        <v>0</v>
      </c>
      <c r="I14" s="136">
        <v>0</v>
      </c>
      <c r="J14" s="142">
        <f t="shared" si="2"/>
        <v>0</v>
      </c>
      <c r="K14" s="26"/>
    </row>
    <row r="15" spans="1:12" ht="14.15" customHeight="1" x14ac:dyDescent="0.2">
      <c r="B15" s="191" t="s">
        <v>29</v>
      </c>
      <c r="C15" s="191"/>
      <c r="D15" s="135">
        <v>0</v>
      </c>
      <c r="E15" s="135">
        <v>0</v>
      </c>
      <c r="F15" s="135">
        <v>0</v>
      </c>
      <c r="G15" s="135">
        <f t="shared" si="1"/>
        <v>0</v>
      </c>
      <c r="H15" s="106">
        <v>0</v>
      </c>
      <c r="I15" s="136">
        <v>0</v>
      </c>
      <c r="J15" s="142">
        <f t="shared" si="2"/>
        <v>0</v>
      </c>
      <c r="K15" s="26"/>
    </row>
    <row r="16" spans="1:12" ht="14.15" customHeight="1" x14ac:dyDescent="0.2">
      <c r="B16" s="192" t="s">
        <v>30</v>
      </c>
      <c r="C16" s="192"/>
      <c r="D16" s="135">
        <v>0</v>
      </c>
      <c r="E16" s="135">
        <v>0</v>
      </c>
      <c r="F16" s="135">
        <v>0</v>
      </c>
      <c r="G16" s="135">
        <f t="shared" si="1"/>
        <v>0</v>
      </c>
      <c r="H16" s="106">
        <v>0</v>
      </c>
      <c r="I16" s="136">
        <v>0</v>
      </c>
      <c r="J16" s="142">
        <f t="shared" si="2"/>
        <v>0</v>
      </c>
      <c r="K16" s="26"/>
    </row>
    <row r="17" spans="2:11" ht="14.15" customHeight="1" x14ac:dyDescent="0.2">
      <c r="B17" s="193" t="s">
        <v>31</v>
      </c>
      <c r="C17" s="193"/>
      <c r="D17" s="135">
        <v>0</v>
      </c>
      <c r="E17" s="135">
        <v>0</v>
      </c>
      <c r="F17" s="135">
        <v>0</v>
      </c>
      <c r="G17" s="135">
        <f t="shared" si="1"/>
        <v>0</v>
      </c>
      <c r="H17" s="106">
        <v>0</v>
      </c>
      <c r="I17" s="136">
        <v>0</v>
      </c>
      <c r="J17" s="142">
        <f t="shared" si="2"/>
        <v>0</v>
      </c>
      <c r="K17" s="26"/>
    </row>
    <row r="18" spans="2:11" ht="14.15" customHeight="1" x14ac:dyDescent="0.2">
      <c r="B18" s="193" t="s">
        <v>32</v>
      </c>
      <c r="C18" s="193"/>
      <c r="D18" s="135">
        <v>0</v>
      </c>
      <c r="E18" s="135">
        <v>5977880</v>
      </c>
      <c r="F18" s="135">
        <v>0</v>
      </c>
      <c r="G18" s="135">
        <f t="shared" si="1"/>
        <v>5977880</v>
      </c>
      <c r="H18" s="106">
        <v>0</v>
      </c>
      <c r="I18" s="136">
        <v>0</v>
      </c>
      <c r="J18" s="142">
        <f t="shared" si="2"/>
        <v>5977880</v>
      </c>
      <c r="K18" s="26"/>
    </row>
    <row r="19" spans="2:11" ht="14.15" customHeight="1" x14ac:dyDescent="0.2">
      <c r="B19" s="194" t="s">
        <v>33</v>
      </c>
      <c r="C19" s="194"/>
      <c r="D19" s="135">
        <f t="shared" ref="D19:J19" si="3">SUM(D20:D24)</f>
        <v>55771572192</v>
      </c>
      <c r="E19" s="135">
        <f t="shared" si="3"/>
        <v>350125051</v>
      </c>
      <c r="F19" s="135">
        <f t="shared" si="3"/>
        <v>52374093</v>
      </c>
      <c r="G19" s="135">
        <f t="shared" si="3"/>
        <v>56069323150</v>
      </c>
      <c r="H19" s="106">
        <f t="shared" si="3"/>
        <v>31282344192</v>
      </c>
      <c r="I19" s="136">
        <f t="shared" si="3"/>
        <v>1164200614</v>
      </c>
      <c r="J19" s="142">
        <f t="shared" si="3"/>
        <v>24786978958</v>
      </c>
      <c r="K19" s="26"/>
    </row>
    <row r="20" spans="2:11" ht="14.15" customHeight="1" x14ac:dyDescent="0.2">
      <c r="B20" s="184" t="s">
        <v>34</v>
      </c>
      <c r="C20" s="184"/>
      <c r="D20" s="135">
        <v>111765884</v>
      </c>
      <c r="E20" s="135">
        <v>21832</v>
      </c>
      <c r="F20" s="135">
        <v>0</v>
      </c>
      <c r="G20" s="135">
        <f t="shared" ref="G20:G25" si="4">D20+E20-F20</f>
        <v>111787716</v>
      </c>
      <c r="H20" s="106">
        <v>0</v>
      </c>
      <c r="I20" s="136">
        <v>0</v>
      </c>
      <c r="J20" s="142">
        <f t="shared" ref="J20:J25" si="5">G20-H20</f>
        <v>111787716</v>
      </c>
      <c r="K20" s="26"/>
    </row>
    <row r="21" spans="2:11" ht="14.15" customHeight="1" x14ac:dyDescent="0.2">
      <c r="B21" s="193" t="s">
        <v>35</v>
      </c>
      <c r="C21" s="193"/>
      <c r="D21" s="135">
        <v>99775050</v>
      </c>
      <c r="E21" s="135">
        <v>0</v>
      </c>
      <c r="F21" s="135">
        <v>0</v>
      </c>
      <c r="G21" s="135">
        <f t="shared" si="4"/>
        <v>99775050</v>
      </c>
      <c r="H21" s="106">
        <v>16167023</v>
      </c>
      <c r="I21" s="136">
        <v>2117896</v>
      </c>
      <c r="J21" s="142">
        <f t="shared" si="5"/>
        <v>83608027</v>
      </c>
      <c r="K21" s="26"/>
    </row>
    <row r="22" spans="2:11" ht="14.15" customHeight="1" x14ac:dyDescent="0.2">
      <c r="B22" s="184" t="s">
        <v>27</v>
      </c>
      <c r="C22" s="184"/>
      <c r="D22" s="135">
        <v>55463068610</v>
      </c>
      <c r="E22" s="135">
        <v>283622122</v>
      </c>
      <c r="F22" s="135">
        <v>0</v>
      </c>
      <c r="G22" s="135">
        <f t="shared" si="4"/>
        <v>55746690732</v>
      </c>
      <c r="H22" s="106">
        <v>31266177169</v>
      </c>
      <c r="I22" s="136">
        <v>1162082718</v>
      </c>
      <c r="J22" s="142">
        <f t="shared" si="5"/>
        <v>24480513563</v>
      </c>
      <c r="K22" s="26"/>
    </row>
    <row r="23" spans="2:11" ht="14.15" customHeight="1" x14ac:dyDescent="0.2">
      <c r="B23" s="184" t="s">
        <v>31</v>
      </c>
      <c r="C23" s="184"/>
      <c r="D23" s="135">
        <v>0</v>
      </c>
      <c r="E23" s="135">
        <v>0</v>
      </c>
      <c r="F23" s="135">
        <v>0</v>
      </c>
      <c r="G23" s="135">
        <f t="shared" si="4"/>
        <v>0</v>
      </c>
      <c r="H23" s="106">
        <v>0</v>
      </c>
      <c r="I23" s="136">
        <v>0</v>
      </c>
      <c r="J23" s="142">
        <f t="shared" si="5"/>
        <v>0</v>
      </c>
      <c r="K23" s="26"/>
    </row>
    <row r="24" spans="2:11" ht="14.15" customHeight="1" x14ac:dyDescent="0.2">
      <c r="B24" s="193" t="s">
        <v>32</v>
      </c>
      <c r="C24" s="193"/>
      <c r="D24" s="135">
        <v>96962648</v>
      </c>
      <c r="E24" s="135">
        <v>66481097</v>
      </c>
      <c r="F24" s="135">
        <v>52374093</v>
      </c>
      <c r="G24" s="135">
        <f t="shared" si="4"/>
        <v>111069652</v>
      </c>
      <c r="H24" s="106">
        <v>0</v>
      </c>
      <c r="I24" s="136">
        <v>0</v>
      </c>
      <c r="J24" s="142">
        <f t="shared" si="5"/>
        <v>111069652</v>
      </c>
      <c r="K24" s="26"/>
    </row>
    <row r="25" spans="2:11" ht="14.15" customHeight="1" x14ac:dyDescent="0.2">
      <c r="B25" s="184" t="s">
        <v>36</v>
      </c>
      <c r="C25" s="184"/>
      <c r="D25" s="135">
        <v>977576813</v>
      </c>
      <c r="E25" s="135">
        <v>106765711</v>
      </c>
      <c r="F25" s="135">
        <v>15500000</v>
      </c>
      <c r="G25" s="135">
        <f t="shared" si="4"/>
        <v>1068842524</v>
      </c>
      <c r="H25" s="106">
        <v>797442565</v>
      </c>
      <c r="I25" s="136">
        <v>54870124</v>
      </c>
      <c r="J25" s="142">
        <f t="shared" si="5"/>
        <v>271399959</v>
      </c>
      <c r="K25" s="26"/>
    </row>
    <row r="26" spans="2:11" ht="14.15" customHeight="1" x14ac:dyDescent="0.2">
      <c r="B26" s="199" t="s">
        <v>7</v>
      </c>
      <c r="C26" s="200"/>
      <c r="D26" s="135">
        <f t="shared" ref="D26:J26" si="6">D9+D19+D25</f>
        <v>77034082616</v>
      </c>
      <c r="E26" s="135">
        <f t="shared" si="6"/>
        <v>854757972</v>
      </c>
      <c r="F26" s="135">
        <f t="shared" si="6"/>
        <v>83876493</v>
      </c>
      <c r="G26" s="135">
        <f t="shared" si="6"/>
        <v>77804964095</v>
      </c>
      <c r="H26" s="106">
        <f t="shared" si="6"/>
        <v>42688646581</v>
      </c>
      <c r="I26" s="136">
        <f t="shared" si="6"/>
        <v>1640882679</v>
      </c>
      <c r="J26" s="142">
        <f t="shared" si="6"/>
        <v>35116317514</v>
      </c>
      <c r="K26" s="26"/>
    </row>
    <row r="27" spans="2:11" ht="8.5" customHeight="1" x14ac:dyDescent="0.2">
      <c r="B27" s="6"/>
      <c r="C27" s="7"/>
      <c r="D27" s="27"/>
      <c r="E27" s="27"/>
      <c r="F27" s="27"/>
      <c r="G27" s="27"/>
      <c r="H27" s="28"/>
      <c r="I27" s="28"/>
      <c r="J27" s="29"/>
      <c r="K27" s="29"/>
    </row>
    <row r="28" spans="2:11" ht="20.25" customHeight="1" x14ac:dyDescent="0.2">
      <c r="B28" s="8" t="s">
        <v>163</v>
      </c>
      <c r="C28" s="9"/>
      <c r="D28" s="30"/>
      <c r="E28" s="30"/>
      <c r="F28" s="30"/>
      <c r="G28" s="30"/>
      <c r="H28" s="30"/>
      <c r="I28" s="30"/>
      <c r="J28" s="31"/>
      <c r="K28" s="32" t="s">
        <v>169</v>
      </c>
    </row>
    <row r="29" spans="2:11" ht="37.5" customHeight="1" x14ac:dyDescent="0.2">
      <c r="B29" s="197" t="s">
        <v>15</v>
      </c>
      <c r="C29" s="198"/>
      <c r="D29" s="140" t="s">
        <v>37</v>
      </c>
      <c r="E29" s="140" t="s">
        <v>38</v>
      </c>
      <c r="F29" s="140" t="s">
        <v>39</v>
      </c>
      <c r="G29" s="140" t="s">
        <v>40</v>
      </c>
      <c r="H29" s="140" t="s">
        <v>41</v>
      </c>
      <c r="I29" s="141" t="s">
        <v>42</v>
      </c>
      <c r="J29" s="140" t="s">
        <v>43</v>
      </c>
      <c r="K29" s="140" t="s">
        <v>44</v>
      </c>
    </row>
    <row r="30" spans="2:11" ht="14.15" customHeight="1" x14ac:dyDescent="0.2">
      <c r="B30" s="195" t="s">
        <v>23</v>
      </c>
      <c r="C30" s="196"/>
      <c r="D30" s="135">
        <f t="shared" ref="D30:J30" si="7">SUM(D31:D39)</f>
        <v>1029035011</v>
      </c>
      <c r="E30" s="135">
        <f t="shared" si="7"/>
        <v>3087157059</v>
      </c>
      <c r="F30" s="135">
        <f t="shared" si="7"/>
        <v>740086522</v>
      </c>
      <c r="G30" s="135">
        <f t="shared" si="7"/>
        <v>233457394</v>
      </c>
      <c r="H30" s="106">
        <f t="shared" si="7"/>
        <v>3780821031</v>
      </c>
      <c r="I30" s="143">
        <f t="shared" si="7"/>
        <v>7294726</v>
      </c>
      <c r="J30" s="135">
        <f t="shared" si="7"/>
        <v>1180086854</v>
      </c>
      <c r="K30" s="106">
        <f t="shared" ref="K30:K39" si="8">SUM(D30:J30)</f>
        <v>10057938597</v>
      </c>
    </row>
    <row r="31" spans="2:11" ht="14.15" customHeight="1" x14ac:dyDescent="0.2">
      <c r="B31" s="193" t="s">
        <v>34</v>
      </c>
      <c r="C31" s="193"/>
      <c r="D31" s="135">
        <v>230804476</v>
      </c>
      <c r="E31" s="135">
        <v>529531349</v>
      </c>
      <c r="F31" s="135">
        <v>156676191</v>
      </c>
      <c r="G31" s="135">
        <v>33521545</v>
      </c>
      <c r="H31" s="106">
        <v>672781483</v>
      </c>
      <c r="I31" s="143">
        <v>7143502</v>
      </c>
      <c r="J31" s="135">
        <v>330318881</v>
      </c>
      <c r="K31" s="106">
        <f t="shared" si="8"/>
        <v>1960777427</v>
      </c>
    </row>
    <row r="32" spans="2:11" ht="14.15" customHeight="1" x14ac:dyDescent="0.2">
      <c r="B32" s="193" t="s">
        <v>25</v>
      </c>
      <c r="C32" s="193"/>
      <c r="D32" s="135">
        <v>0</v>
      </c>
      <c r="E32" s="135">
        <v>0</v>
      </c>
      <c r="F32" s="135">
        <v>0</v>
      </c>
      <c r="G32" s="135">
        <v>0</v>
      </c>
      <c r="H32" s="106">
        <v>1571392800</v>
      </c>
      <c r="I32" s="143">
        <v>0</v>
      </c>
      <c r="J32" s="135">
        <v>0</v>
      </c>
      <c r="K32" s="106">
        <f t="shared" si="8"/>
        <v>1571392800</v>
      </c>
    </row>
    <row r="33" spans="2:12" ht="14.15" customHeight="1" x14ac:dyDescent="0.2">
      <c r="B33" s="184" t="s">
        <v>26</v>
      </c>
      <c r="C33" s="184"/>
      <c r="D33" s="135">
        <v>714097156</v>
      </c>
      <c r="E33" s="135">
        <v>2467726502</v>
      </c>
      <c r="F33" s="135">
        <v>582564691</v>
      </c>
      <c r="G33" s="135">
        <v>199935849</v>
      </c>
      <c r="H33" s="106">
        <v>1157054147</v>
      </c>
      <c r="I33" s="143">
        <v>151224</v>
      </c>
      <c r="J33" s="135">
        <v>772710302</v>
      </c>
      <c r="K33" s="106">
        <f t="shared" si="8"/>
        <v>5894239871</v>
      </c>
    </row>
    <row r="34" spans="2:12" ht="14.15" customHeight="1" x14ac:dyDescent="0.2">
      <c r="B34" s="193" t="s">
        <v>27</v>
      </c>
      <c r="C34" s="193"/>
      <c r="D34" s="135">
        <v>83402219</v>
      </c>
      <c r="E34" s="135">
        <v>89899208</v>
      </c>
      <c r="F34" s="135">
        <v>845640</v>
      </c>
      <c r="G34" s="135">
        <v>0</v>
      </c>
      <c r="H34" s="106">
        <v>378000601</v>
      </c>
      <c r="I34" s="143">
        <v>0</v>
      </c>
      <c r="J34" s="135">
        <v>73402951</v>
      </c>
      <c r="K34" s="106">
        <f t="shared" si="8"/>
        <v>625550619</v>
      </c>
    </row>
    <row r="35" spans="2:12" ht="14.15" customHeight="1" x14ac:dyDescent="0.2">
      <c r="B35" s="192" t="s">
        <v>28</v>
      </c>
      <c r="C35" s="192"/>
      <c r="D35" s="135">
        <v>0</v>
      </c>
      <c r="E35" s="135">
        <v>0</v>
      </c>
      <c r="F35" s="135">
        <v>0</v>
      </c>
      <c r="G35" s="135">
        <v>0</v>
      </c>
      <c r="H35" s="106">
        <v>0</v>
      </c>
      <c r="I35" s="136">
        <v>0</v>
      </c>
      <c r="J35" s="142">
        <v>0</v>
      </c>
      <c r="K35" s="106">
        <f t="shared" si="8"/>
        <v>0</v>
      </c>
    </row>
    <row r="36" spans="2:12" ht="14.15" customHeight="1" x14ac:dyDescent="0.2">
      <c r="B36" s="191" t="s">
        <v>29</v>
      </c>
      <c r="C36" s="191"/>
      <c r="D36" s="135">
        <v>0</v>
      </c>
      <c r="E36" s="135">
        <v>0</v>
      </c>
      <c r="F36" s="135">
        <v>0</v>
      </c>
      <c r="G36" s="135">
        <v>0</v>
      </c>
      <c r="H36" s="106">
        <v>0</v>
      </c>
      <c r="I36" s="136">
        <v>0</v>
      </c>
      <c r="J36" s="142">
        <v>0</v>
      </c>
      <c r="K36" s="106">
        <f t="shared" si="8"/>
        <v>0</v>
      </c>
    </row>
    <row r="37" spans="2:12" ht="14.15" customHeight="1" x14ac:dyDescent="0.2">
      <c r="B37" s="192" t="s">
        <v>30</v>
      </c>
      <c r="C37" s="192"/>
      <c r="D37" s="135">
        <v>0</v>
      </c>
      <c r="E37" s="135">
        <v>0</v>
      </c>
      <c r="F37" s="135">
        <v>0</v>
      </c>
      <c r="G37" s="135">
        <v>0</v>
      </c>
      <c r="H37" s="106">
        <v>0</v>
      </c>
      <c r="I37" s="136">
        <v>0</v>
      </c>
      <c r="J37" s="142">
        <v>0</v>
      </c>
      <c r="K37" s="106">
        <f t="shared" si="8"/>
        <v>0</v>
      </c>
    </row>
    <row r="38" spans="2:12" ht="14.15" customHeight="1" x14ac:dyDescent="0.2">
      <c r="B38" s="193" t="s">
        <v>31</v>
      </c>
      <c r="C38" s="193"/>
      <c r="D38" s="135">
        <v>0</v>
      </c>
      <c r="E38" s="135">
        <v>0</v>
      </c>
      <c r="F38" s="135">
        <v>0</v>
      </c>
      <c r="G38" s="135">
        <v>0</v>
      </c>
      <c r="H38" s="106">
        <v>0</v>
      </c>
      <c r="I38" s="143">
        <v>0</v>
      </c>
      <c r="J38" s="135">
        <v>0</v>
      </c>
      <c r="K38" s="106">
        <f t="shared" si="8"/>
        <v>0</v>
      </c>
    </row>
    <row r="39" spans="2:12" ht="14.15" customHeight="1" x14ac:dyDescent="0.2">
      <c r="B39" s="193" t="s">
        <v>32</v>
      </c>
      <c r="C39" s="193"/>
      <c r="D39" s="135">
        <v>731160</v>
      </c>
      <c r="E39" s="135">
        <v>0</v>
      </c>
      <c r="F39" s="135">
        <v>0</v>
      </c>
      <c r="G39" s="135">
        <v>0</v>
      </c>
      <c r="H39" s="106">
        <v>1592000</v>
      </c>
      <c r="I39" s="143">
        <v>0</v>
      </c>
      <c r="J39" s="135">
        <v>3654720</v>
      </c>
      <c r="K39" s="106">
        <f t="shared" si="8"/>
        <v>5977880</v>
      </c>
    </row>
    <row r="40" spans="2:12" ht="14.15" customHeight="1" x14ac:dyDescent="0.2">
      <c r="B40" s="201" t="s">
        <v>33</v>
      </c>
      <c r="C40" s="202"/>
      <c r="D40" s="135">
        <f t="shared" ref="D40:J40" si="9">SUM(D41:D45)</f>
        <v>10220661797</v>
      </c>
      <c r="E40" s="135">
        <f t="shared" si="9"/>
        <v>5835385</v>
      </c>
      <c r="F40" s="135">
        <f t="shared" si="9"/>
        <v>0</v>
      </c>
      <c r="G40" s="135">
        <f t="shared" si="9"/>
        <v>0</v>
      </c>
      <c r="H40" s="106">
        <f t="shared" si="9"/>
        <v>13926399591</v>
      </c>
      <c r="I40" s="136">
        <f t="shared" si="9"/>
        <v>260160493</v>
      </c>
      <c r="J40" s="142">
        <f t="shared" si="9"/>
        <v>373921692</v>
      </c>
      <c r="K40" s="106">
        <f>SUM(K41:L45)</f>
        <v>24786978958</v>
      </c>
      <c r="L40" s="10"/>
    </row>
    <row r="41" spans="2:12" ht="14.15" customHeight="1" x14ac:dyDescent="0.2">
      <c r="B41" s="193" t="s">
        <v>34</v>
      </c>
      <c r="C41" s="193"/>
      <c r="D41" s="135">
        <v>21872173</v>
      </c>
      <c r="E41" s="135">
        <v>5153657</v>
      </c>
      <c r="F41" s="135">
        <v>0</v>
      </c>
      <c r="G41" s="135">
        <v>0</v>
      </c>
      <c r="H41" s="106">
        <v>332177</v>
      </c>
      <c r="I41" s="143">
        <v>84328107</v>
      </c>
      <c r="J41" s="135">
        <v>101602</v>
      </c>
      <c r="K41" s="106">
        <f t="shared" ref="K41:K46" si="10">SUM(D41:J41)</f>
        <v>111787716</v>
      </c>
    </row>
    <row r="42" spans="2:12" ht="14.15" customHeight="1" x14ac:dyDescent="0.2">
      <c r="B42" s="193" t="s">
        <v>35</v>
      </c>
      <c r="C42" s="193"/>
      <c r="D42" s="135">
        <v>685305</v>
      </c>
      <c r="E42" s="135">
        <v>681720</v>
      </c>
      <c r="F42" s="135">
        <v>0</v>
      </c>
      <c r="G42" s="135">
        <v>0</v>
      </c>
      <c r="H42" s="106">
        <v>0</v>
      </c>
      <c r="I42" s="143">
        <v>82241002</v>
      </c>
      <c r="J42" s="135">
        <v>0</v>
      </c>
      <c r="K42" s="106">
        <f t="shared" si="10"/>
        <v>83608027</v>
      </c>
    </row>
    <row r="43" spans="2:12" ht="14.15" customHeight="1" x14ac:dyDescent="0.2">
      <c r="B43" s="184" t="s">
        <v>27</v>
      </c>
      <c r="C43" s="184"/>
      <c r="D43" s="135">
        <v>10114734667</v>
      </c>
      <c r="E43" s="135">
        <v>8</v>
      </c>
      <c r="F43" s="135">
        <v>0</v>
      </c>
      <c r="G43" s="135">
        <v>0</v>
      </c>
      <c r="H43" s="106">
        <v>13898367414</v>
      </c>
      <c r="I43" s="143">
        <v>93591384</v>
      </c>
      <c r="J43" s="135">
        <v>373820090</v>
      </c>
      <c r="K43" s="106">
        <f t="shared" si="10"/>
        <v>24480513563</v>
      </c>
    </row>
    <row r="44" spans="2:12" ht="14.15" customHeight="1" x14ac:dyDescent="0.2">
      <c r="B44" s="193" t="s">
        <v>31</v>
      </c>
      <c r="C44" s="193"/>
      <c r="D44" s="135">
        <v>0</v>
      </c>
      <c r="E44" s="135">
        <v>0</v>
      </c>
      <c r="F44" s="135">
        <v>0</v>
      </c>
      <c r="G44" s="135">
        <v>0</v>
      </c>
      <c r="H44" s="106">
        <v>0</v>
      </c>
      <c r="I44" s="143">
        <v>0</v>
      </c>
      <c r="J44" s="135">
        <v>0</v>
      </c>
      <c r="K44" s="106">
        <f t="shared" si="10"/>
        <v>0</v>
      </c>
    </row>
    <row r="45" spans="2:12" ht="14.15" customHeight="1" x14ac:dyDescent="0.2">
      <c r="B45" s="184" t="s">
        <v>32</v>
      </c>
      <c r="C45" s="184"/>
      <c r="D45" s="135">
        <v>83369652</v>
      </c>
      <c r="E45" s="135">
        <v>0</v>
      </c>
      <c r="F45" s="135">
        <v>0</v>
      </c>
      <c r="G45" s="135">
        <v>0</v>
      </c>
      <c r="H45" s="106">
        <v>27700000</v>
      </c>
      <c r="I45" s="143">
        <v>0</v>
      </c>
      <c r="J45" s="135">
        <v>0</v>
      </c>
      <c r="K45" s="106">
        <f t="shared" si="10"/>
        <v>111069652</v>
      </c>
    </row>
    <row r="46" spans="2:12" ht="14.15" customHeight="1" x14ac:dyDescent="0.2">
      <c r="B46" s="204" t="s">
        <v>36</v>
      </c>
      <c r="C46" s="205"/>
      <c r="D46" s="135">
        <v>10999523</v>
      </c>
      <c r="E46" s="135">
        <v>40086050</v>
      </c>
      <c r="F46" s="135">
        <v>537032</v>
      </c>
      <c r="G46" s="135">
        <v>0</v>
      </c>
      <c r="H46" s="106">
        <v>99841819</v>
      </c>
      <c r="I46" s="143">
        <v>31051627</v>
      </c>
      <c r="J46" s="135">
        <v>88883908</v>
      </c>
      <c r="K46" s="106">
        <f t="shared" si="10"/>
        <v>271399959</v>
      </c>
    </row>
    <row r="47" spans="2:12" ht="13.5" customHeight="1" x14ac:dyDescent="0.2">
      <c r="B47" s="203" t="s">
        <v>44</v>
      </c>
      <c r="C47" s="203"/>
      <c r="D47" s="135">
        <f t="shared" ref="D47:K47" si="11">D30+D40+D46</f>
        <v>11260696331</v>
      </c>
      <c r="E47" s="135">
        <f t="shared" si="11"/>
        <v>3133078494</v>
      </c>
      <c r="F47" s="135">
        <f t="shared" si="11"/>
        <v>740623554</v>
      </c>
      <c r="G47" s="135">
        <f t="shared" si="11"/>
        <v>233457394</v>
      </c>
      <c r="H47" s="106">
        <f t="shared" si="11"/>
        <v>17807062441</v>
      </c>
      <c r="I47" s="143">
        <f t="shared" si="11"/>
        <v>298506846</v>
      </c>
      <c r="J47" s="135">
        <f t="shared" si="11"/>
        <v>1642892454</v>
      </c>
      <c r="K47" s="106">
        <f t="shared" si="11"/>
        <v>35116317514</v>
      </c>
    </row>
    <row r="48" spans="2:12" ht="3" customHeight="1" x14ac:dyDescent="0.2">
      <c r="D48" s="31"/>
      <c r="E48" s="31"/>
      <c r="F48" s="31"/>
      <c r="G48" s="31"/>
      <c r="H48" s="31"/>
      <c r="I48" s="31"/>
      <c r="J48" s="31"/>
      <c r="K48" s="31"/>
    </row>
  </sheetData>
  <mergeCells count="44"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</mergeCells>
  <phoneticPr fontId="3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F44"/>
  <sheetViews>
    <sheetView view="pageBreakPreview" topLeftCell="A13" zoomScale="110" zoomScaleNormal="100" zoomScaleSheetLayoutView="110" workbookViewId="0">
      <selection activeCell="F36" sqref="F36"/>
    </sheetView>
  </sheetViews>
  <sheetFormatPr defaultColWidth="9" defaultRowHeight="13" x14ac:dyDescent="0.2"/>
  <cols>
    <col min="1" max="1" width="0.453125" style="37" customWidth="1"/>
    <col min="2" max="3" width="12.6328125" style="37" customWidth="1"/>
    <col min="4" max="4" width="8.26953125" style="37" customWidth="1"/>
    <col min="5" max="5" width="16.7265625" style="37" customWidth="1"/>
    <col min="6" max="6" width="11.08984375" style="37" customWidth="1"/>
    <col min="7" max="7" width="0.7265625" style="37" customWidth="1"/>
    <col min="8" max="8" width="16.7265625" style="37" customWidth="1"/>
    <col min="9" max="10" width="9" style="37"/>
    <col min="11" max="11" width="12.7265625" style="37" bestFit="1" customWidth="1"/>
    <col min="12" max="16384" width="9" style="37"/>
  </cols>
  <sheetData>
    <row r="1" spans="2:6" ht="12" customHeight="1" x14ac:dyDescent="0.2"/>
    <row r="2" spans="2:6" ht="15" customHeight="1" x14ac:dyDescent="0.2">
      <c r="B2" s="253" t="s">
        <v>139</v>
      </c>
      <c r="C2" s="254"/>
      <c r="D2" s="254"/>
      <c r="E2" s="254"/>
      <c r="F2" s="254"/>
    </row>
    <row r="3" spans="2:6" ht="14.25" customHeight="1" x14ac:dyDescent="0.15">
      <c r="B3" s="43" t="s">
        <v>140</v>
      </c>
      <c r="F3" s="44" t="s">
        <v>169</v>
      </c>
    </row>
    <row r="4" spans="2:6" x14ac:dyDescent="0.2">
      <c r="B4" s="45" t="s">
        <v>141</v>
      </c>
      <c r="C4" s="45" t="s">
        <v>123</v>
      </c>
      <c r="D4" s="46" t="s">
        <v>142</v>
      </c>
      <c r="E4" s="46"/>
      <c r="F4" s="47" t="s">
        <v>0</v>
      </c>
    </row>
    <row r="5" spans="2:6" x14ac:dyDescent="0.2">
      <c r="B5" s="263" t="s">
        <v>143</v>
      </c>
      <c r="C5" s="263" t="s">
        <v>8</v>
      </c>
      <c r="D5" s="48" t="s">
        <v>253</v>
      </c>
      <c r="E5" s="49"/>
      <c r="F5" s="50">
        <v>450733276</v>
      </c>
    </row>
    <row r="6" spans="2:6" x14ac:dyDescent="0.2">
      <c r="B6" s="256"/>
      <c r="C6" s="256"/>
      <c r="D6" s="48" t="s">
        <v>144</v>
      </c>
      <c r="E6" s="49"/>
      <c r="F6" s="50">
        <v>68221000</v>
      </c>
    </row>
    <row r="7" spans="2:6" x14ac:dyDescent="0.2">
      <c r="B7" s="256"/>
      <c r="C7" s="256"/>
      <c r="D7" s="48" t="s">
        <v>254</v>
      </c>
      <c r="E7" s="49"/>
      <c r="F7" s="50">
        <v>910000</v>
      </c>
    </row>
    <row r="8" spans="2:6" x14ac:dyDescent="0.2">
      <c r="B8" s="256"/>
      <c r="C8" s="256"/>
      <c r="D8" s="48" t="s">
        <v>255</v>
      </c>
      <c r="E8" s="49"/>
      <c r="F8" s="50">
        <v>1300000</v>
      </c>
    </row>
    <row r="9" spans="2:6" x14ac:dyDescent="0.2">
      <c r="B9" s="256"/>
      <c r="C9" s="256"/>
      <c r="D9" s="48" t="s">
        <v>256</v>
      </c>
      <c r="E9" s="49"/>
      <c r="F9" s="50">
        <v>1135000</v>
      </c>
    </row>
    <row r="10" spans="2:6" x14ac:dyDescent="0.2">
      <c r="B10" s="256"/>
      <c r="C10" s="256"/>
      <c r="D10" s="48" t="s">
        <v>257</v>
      </c>
      <c r="E10" s="49"/>
      <c r="F10" s="50">
        <v>79888000</v>
      </c>
    </row>
    <row r="11" spans="2:6" x14ac:dyDescent="0.2">
      <c r="B11" s="256"/>
      <c r="C11" s="256"/>
      <c r="D11" s="48" t="s">
        <v>258</v>
      </c>
      <c r="E11" s="49"/>
      <c r="F11" s="50">
        <v>12920000</v>
      </c>
    </row>
    <row r="12" spans="2:6" x14ac:dyDescent="0.2">
      <c r="B12" s="256"/>
      <c r="C12" s="256"/>
      <c r="D12" s="48" t="s">
        <v>259</v>
      </c>
      <c r="E12" s="49"/>
      <c r="F12" s="50">
        <v>774000</v>
      </c>
    </row>
    <row r="13" spans="2:6" x14ac:dyDescent="0.2">
      <c r="B13" s="256"/>
      <c r="C13" s="256"/>
      <c r="D13" s="48" t="s">
        <v>260</v>
      </c>
      <c r="E13" s="49"/>
      <c r="F13" s="50">
        <v>3380060000</v>
      </c>
    </row>
    <row r="14" spans="2:6" x14ac:dyDescent="0.2">
      <c r="B14" s="256"/>
      <c r="C14" s="256"/>
      <c r="D14" s="48" t="s">
        <v>261</v>
      </c>
      <c r="E14" s="49"/>
      <c r="F14" s="50">
        <v>573000</v>
      </c>
    </row>
    <row r="15" spans="2:6" x14ac:dyDescent="0.2">
      <c r="B15" s="256"/>
      <c r="C15" s="256"/>
      <c r="D15" s="48" t="s">
        <v>262</v>
      </c>
      <c r="E15" s="49"/>
      <c r="F15" s="50">
        <v>39037391</v>
      </c>
    </row>
    <row r="16" spans="2:6" x14ac:dyDescent="0.2">
      <c r="B16" s="256"/>
      <c r="C16" s="256"/>
      <c r="D16" s="48" t="s">
        <v>263</v>
      </c>
      <c r="E16" s="49"/>
      <c r="F16" s="50">
        <v>2969400</v>
      </c>
    </row>
    <row r="17" spans="2:6" x14ac:dyDescent="0.2">
      <c r="B17" s="256"/>
      <c r="C17" s="257"/>
      <c r="D17" s="260" t="s">
        <v>145</v>
      </c>
      <c r="E17" s="261"/>
      <c r="F17" s="50">
        <f>SUM(F5:F16)</f>
        <v>4038521067</v>
      </c>
    </row>
    <row r="18" spans="2:6" ht="13.5" customHeight="1" x14ac:dyDescent="0.2">
      <c r="B18" s="256"/>
      <c r="C18" s="264" t="s">
        <v>9</v>
      </c>
      <c r="D18" s="265" t="s">
        <v>146</v>
      </c>
      <c r="E18" s="49" t="s">
        <v>147</v>
      </c>
      <c r="F18" s="50">
        <v>284803900</v>
      </c>
    </row>
    <row r="19" spans="2:6" x14ac:dyDescent="0.2">
      <c r="B19" s="256"/>
      <c r="C19" s="255"/>
      <c r="D19" s="258"/>
      <c r="E19" s="49" t="s">
        <v>148</v>
      </c>
      <c r="F19" s="50">
        <v>25507153</v>
      </c>
    </row>
    <row r="20" spans="2:6" x14ac:dyDescent="0.2">
      <c r="B20" s="256"/>
      <c r="C20" s="256"/>
      <c r="D20" s="259"/>
      <c r="E20" s="51" t="s">
        <v>137</v>
      </c>
      <c r="F20" s="50">
        <f>SUM(F18:F19)</f>
        <v>310311053</v>
      </c>
    </row>
    <row r="21" spans="2:6" ht="13.5" customHeight="1" x14ac:dyDescent="0.2">
      <c r="B21" s="256"/>
      <c r="C21" s="256"/>
      <c r="D21" s="265" t="s">
        <v>149</v>
      </c>
      <c r="E21" s="49" t="s">
        <v>147</v>
      </c>
      <c r="F21" s="50">
        <v>387979813</v>
      </c>
    </row>
    <row r="22" spans="2:6" x14ac:dyDescent="0.2">
      <c r="B22" s="256"/>
      <c r="C22" s="256"/>
      <c r="D22" s="266"/>
      <c r="E22" s="49" t="s">
        <v>148</v>
      </c>
      <c r="F22" s="50">
        <v>392836907</v>
      </c>
    </row>
    <row r="23" spans="2:6" x14ac:dyDescent="0.2">
      <c r="B23" s="256"/>
      <c r="C23" s="256"/>
      <c r="D23" s="267"/>
      <c r="E23" s="51" t="s">
        <v>137</v>
      </c>
      <c r="F23" s="50">
        <f>SUM(F21:F22)</f>
        <v>780816720</v>
      </c>
    </row>
    <row r="24" spans="2:6" x14ac:dyDescent="0.2">
      <c r="B24" s="256"/>
      <c r="C24" s="257"/>
      <c r="D24" s="260" t="s">
        <v>145</v>
      </c>
      <c r="E24" s="261"/>
      <c r="F24" s="50">
        <f>F20+F23</f>
        <v>1091127773</v>
      </c>
    </row>
    <row r="25" spans="2:6" x14ac:dyDescent="0.2">
      <c r="B25" s="257"/>
      <c r="C25" s="260" t="s">
        <v>7</v>
      </c>
      <c r="D25" s="262"/>
      <c r="E25" s="261"/>
      <c r="F25" s="50">
        <f>F17+F24</f>
        <v>5129648840</v>
      </c>
    </row>
    <row r="26" spans="2:6" x14ac:dyDescent="0.2">
      <c r="B26" s="264" t="s">
        <v>264</v>
      </c>
      <c r="C26" s="255" t="s">
        <v>9</v>
      </c>
      <c r="D26" s="258" t="s">
        <v>146</v>
      </c>
      <c r="E26" s="49" t="s">
        <v>148</v>
      </c>
      <c r="F26" s="50">
        <v>0</v>
      </c>
    </row>
    <row r="27" spans="2:6" x14ac:dyDescent="0.2">
      <c r="B27" s="255"/>
      <c r="C27" s="256"/>
      <c r="D27" s="259"/>
      <c r="E27" s="51" t="s">
        <v>137</v>
      </c>
      <c r="F27" s="50">
        <f>SUM(F26:F26)</f>
        <v>0</v>
      </c>
    </row>
    <row r="28" spans="2:6" x14ac:dyDescent="0.2">
      <c r="B28" s="255"/>
      <c r="C28" s="256"/>
      <c r="D28" s="258" t="s">
        <v>149</v>
      </c>
      <c r="E28" s="49" t="s">
        <v>148</v>
      </c>
      <c r="F28" s="50">
        <v>315000</v>
      </c>
    </row>
    <row r="29" spans="2:6" x14ac:dyDescent="0.2">
      <c r="B29" s="255"/>
      <c r="C29" s="256"/>
      <c r="D29" s="259"/>
      <c r="E29" s="51" t="s">
        <v>137</v>
      </c>
      <c r="F29" s="50">
        <f>SUM(F28:F28)</f>
        <v>315000</v>
      </c>
    </row>
    <row r="30" spans="2:6" x14ac:dyDescent="0.2">
      <c r="B30" s="255"/>
      <c r="C30" s="257"/>
      <c r="D30" s="260" t="s">
        <v>145</v>
      </c>
      <c r="E30" s="261"/>
      <c r="F30" s="50">
        <f>F27+F29</f>
        <v>315000</v>
      </c>
    </row>
    <row r="31" spans="2:6" x14ac:dyDescent="0.2">
      <c r="B31" s="268"/>
      <c r="C31" s="260" t="s">
        <v>7</v>
      </c>
      <c r="D31" s="262"/>
      <c r="E31" s="261"/>
      <c r="F31" s="50">
        <f>F30</f>
        <v>315000</v>
      </c>
    </row>
    <row r="32" spans="2:6" x14ac:dyDescent="0.2">
      <c r="B32" s="264" t="s">
        <v>266</v>
      </c>
      <c r="C32" s="263" t="s">
        <v>8</v>
      </c>
      <c r="D32" s="48" t="s">
        <v>265</v>
      </c>
      <c r="E32" s="49"/>
      <c r="F32" s="50">
        <v>1121718</v>
      </c>
    </row>
    <row r="33" spans="2:6" x14ac:dyDescent="0.2">
      <c r="B33" s="256"/>
      <c r="C33" s="257"/>
      <c r="D33" s="260" t="s">
        <v>145</v>
      </c>
      <c r="E33" s="261"/>
      <c r="F33" s="50">
        <f>SUM(F32:F32)</f>
        <v>1121718</v>
      </c>
    </row>
    <row r="34" spans="2:6" x14ac:dyDescent="0.2">
      <c r="B34" s="256"/>
      <c r="C34" s="264" t="s">
        <v>9</v>
      </c>
      <c r="D34" s="258" t="s">
        <v>146</v>
      </c>
      <c r="E34" s="49" t="s">
        <v>148</v>
      </c>
      <c r="F34" s="50">
        <v>0</v>
      </c>
    </row>
    <row r="35" spans="2:6" x14ac:dyDescent="0.2">
      <c r="B35" s="256"/>
      <c r="C35" s="255"/>
      <c r="D35" s="259"/>
      <c r="E35" s="51" t="s">
        <v>137</v>
      </c>
      <c r="F35" s="50">
        <f>SUM(F34:F34)</f>
        <v>0</v>
      </c>
    </row>
    <row r="36" spans="2:6" x14ac:dyDescent="0.2">
      <c r="B36" s="256"/>
      <c r="C36" s="255"/>
      <c r="D36" s="258" t="s">
        <v>149</v>
      </c>
      <c r="E36" s="49" t="s">
        <v>148</v>
      </c>
      <c r="F36" s="50">
        <v>1738000</v>
      </c>
    </row>
    <row r="37" spans="2:6" x14ac:dyDescent="0.2">
      <c r="B37" s="256"/>
      <c r="C37" s="255"/>
      <c r="D37" s="259"/>
      <c r="E37" s="51" t="s">
        <v>137</v>
      </c>
      <c r="F37" s="50">
        <f>SUM(F36:F36)</f>
        <v>1738000</v>
      </c>
    </row>
    <row r="38" spans="2:6" x14ac:dyDescent="0.2">
      <c r="B38" s="256"/>
      <c r="C38" s="268"/>
      <c r="D38" s="260" t="s">
        <v>145</v>
      </c>
      <c r="E38" s="261"/>
      <c r="F38" s="50">
        <f>F35+F37</f>
        <v>1738000</v>
      </c>
    </row>
    <row r="39" spans="2:6" x14ac:dyDescent="0.2">
      <c r="B39" s="257"/>
      <c r="C39" s="260" t="s">
        <v>7</v>
      </c>
      <c r="D39" s="262"/>
      <c r="E39" s="261"/>
      <c r="F39" s="50">
        <f>F33+F38</f>
        <v>2859718</v>
      </c>
    </row>
    <row r="40" spans="2:6" x14ac:dyDescent="0.2">
      <c r="B40" s="252" t="s">
        <v>179</v>
      </c>
      <c r="C40" s="252"/>
      <c r="D40" s="252"/>
      <c r="E40" s="51" t="s">
        <v>181</v>
      </c>
      <c r="F40" s="50">
        <f>F32</f>
        <v>1121718</v>
      </c>
    </row>
    <row r="41" spans="2:6" x14ac:dyDescent="0.2">
      <c r="B41" s="252"/>
      <c r="C41" s="252"/>
      <c r="D41" s="252"/>
      <c r="E41" s="51" t="s">
        <v>182</v>
      </c>
      <c r="F41" s="50">
        <v>0</v>
      </c>
    </row>
    <row r="42" spans="2:6" x14ac:dyDescent="0.2">
      <c r="B42" s="252" t="s">
        <v>180</v>
      </c>
      <c r="C42" s="252"/>
      <c r="D42" s="252"/>
      <c r="E42" s="51" t="s">
        <v>181</v>
      </c>
      <c r="F42" s="50">
        <f>F17+F32-F40</f>
        <v>4038521067</v>
      </c>
    </row>
    <row r="43" spans="2:6" x14ac:dyDescent="0.2">
      <c r="B43" s="252"/>
      <c r="C43" s="252"/>
      <c r="D43" s="252"/>
      <c r="E43" s="51" t="s">
        <v>182</v>
      </c>
      <c r="F43" s="50">
        <f>F24+F30+F38-F41</f>
        <v>1093180773</v>
      </c>
    </row>
    <row r="44" spans="2:6" ht="5.25" customHeight="1" x14ac:dyDescent="0.2"/>
  </sheetData>
  <mergeCells count="25">
    <mergeCell ref="B26:B31"/>
    <mergeCell ref="C32:C33"/>
    <mergeCell ref="C34:C38"/>
    <mergeCell ref="B32:B39"/>
    <mergeCell ref="D33:E33"/>
    <mergeCell ref="D34:D35"/>
    <mergeCell ref="D36:D37"/>
    <mergeCell ref="D38:E38"/>
    <mergeCell ref="C39:E39"/>
    <mergeCell ref="B40:D41"/>
    <mergeCell ref="B42:D43"/>
    <mergeCell ref="B2:F2"/>
    <mergeCell ref="C26:C30"/>
    <mergeCell ref="D26:D27"/>
    <mergeCell ref="D28:D29"/>
    <mergeCell ref="D30:E30"/>
    <mergeCell ref="C31:E31"/>
    <mergeCell ref="B5:B25"/>
    <mergeCell ref="C5:C17"/>
    <mergeCell ref="D17:E17"/>
    <mergeCell ref="C18:C24"/>
    <mergeCell ref="D18:D20"/>
    <mergeCell ref="D21:D23"/>
    <mergeCell ref="D24:E24"/>
    <mergeCell ref="C25:E25"/>
  </mergeCells>
  <phoneticPr fontId="3"/>
  <printOptions horizontalCentered="1"/>
  <pageMargins left="0.19685039370078741" right="1.9685039370078741" top="0.31496062992125984" bottom="0.19685039370078741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21"/>
  <sheetViews>
    <sheetView view="pageBreakPreview" zoomScaleNormal="100" zoomScaleSheetLayoutView="100" workbookViewId="0">
      <selection activeCell="H9" sqref="H9"/>
    </sheetView>
  </sheetViews>
  <sheetFormatPr defaultRowHeight="13" x14ac:dyDescent="0.2"/>
  <cols>
    <col min="1" max="1" width="8.08984375" style="17" customWidth="1"/>
    <col min="2" max="2" width="5" style="17" customWidth="1"/>
    <col min="3" max="3" width="23.6328125" style="17" customWidth="1"/>
    <col min="4" max="8" width="15.6328125" style="17" customWidth="1"/>
    <col min="9" max="9" width="1.26953125" style="17" customWidth="1"/>
    <col min="10" max="10" width="12.6328125" style="17" customWidth="1"/>
  </cols>
  <sheetData>
    <row r="1" spans="3:12" s="17" customFormat="1" ht="17.25" customHeight="1" x14ac:dyDescent="0.2"/>
    <row r="2" spans="3:12" s="17" customFormat="1" ht="18" customHeight="1" x14ac:dyDescent="0.2">
      <c r="C2" s="271" t="s">
        <v>150</v>
      </c>
      <c r="D2" s="272"/>
      <c r="E2" s="272"/>
      <c r="F2" s="273" t="s">
        <v>169</v>
      </c>
      <c r="G2" s="273"/>
      <c r="H2" s="273"/>
    </row>
    <row r="3" spans="3:12" s="17" customFormat="1" ht="25" customHeight="1" x14ac:dyDescent="0.2">
      <c r="C3" s="274" t="s">
        <v>15</v>
      </c>
      <c r="D3" s="274" t="s">
        <v>134</v>
      </c>
      <c r="E3" s="275" t="s">
        <v>151</v>
      </c>
      <c r="F3" s="274"/>
      <c r="G3" s="274"/>
      <c r="H3" s="274"/>
    </row>
    <row r="4" spans="3:12" s="18" customFormat="1" ht="28" customHeight="1" x14ac:dyDescent="0.2">
      <c r="C4" s="274"/>
      <c r="D4" s="274"/>
      <c r="E4" s="35" t="s">
        <v>152</v>
      </c>
      <c r="F4" s="25" t="s">
        <v>153</v>
      </c>
      <c r="G4" s="25" t="s">
        <v>154</v>
      </c>
      <c r="H4" s="25" t="s">
        <v>155</v>
      </c>
    </row>
    <row r="5" spans="3:12" s="17" customFormat="1" ht="30" customHeight="1" x14ac:dyDescent="0.2">
      <c r="C5" s="19" t="s">
        <v>156</v>
      </c>
      <c r="D5" s="125">
        <v>5586710388</v>
      </c>
      <c r="E5" s="126">
        <v>782869720</v>
      </c>
      <c r="F5" s="127">
        <v>364537160</v>
      </c>
      <c r="G5" s="122">
        <f>D5-E5-F5-H5</f>
        <v>2815778260</v>
      </c>
      <c r="H5" s="122">
        <f>1644260366+51507711-73902555+1767847-108128+7</f>
        <v>1623525248</v>
      </c>
      <c r="J5" s="20"/>
      <c r="L5" s="24"/>
    </row>
    <row r="6" spans="3:12" s="17" customFormat="1" ht="30" customHeight="1" x14ac:dyDescent="0.2">
      <c r="C6" s="19" t="s">
        <v>157</v>
      </c>
      <c r="D6" s="128">
        <v>743208514</v>
      </c>
      <c r="E6" s="129">
        <v>310311053</v>
      </c>
      <c r="F6" s="130">
        <v>417962840</v>
      </c>
      <c r="G6" s="123">
        <f t="shared" ref="G6:G8" si="0">D6-E6-F6-H6</f>
        <v>14934621</v>
      </c>
      <c r="H6" s="123">
        <v>0</v>
      </c>
      <c r="J6" s="20"/>
    </row>
    <row r="7" spans="3:12" s="17" customFormat="1" ht="30" customHeight="1" x14ac:dyDescent="0.2">
      <c r="C7" s="19" t="s">
        <v>158</v>
      </c>
      <c r="D7" s="128">
        <v>82211781</v>
      </c>
      <c r="E7" s="129">
        <v>0</v>
      </c>
      <c r="F7" s="130">
        <v>0</v>
      </c>
      <c r="G7" s="123">
        <f t="shared" si="0"/>
        <v>81320044</v>
      </c>
      <c r="H7" s="183">
        <v>891737</v>
      </c>
      <c r="J7" s="20"/>
    </row>
    <row r="8" spans="3:12" s="17" customFormat="1" ht="30" customHeight="1" x14ac:dyDescent="0.2">
      <c r="C8" s="19" t="s">
        <v>129</v>
      </c>
      <c r="D8" s="128">
        <v>-88083808</v>
      </c>
      <c r="E8" s="129">
        <v>0</v>
      </c>
      <c r="F8" s="130">
        <v>0</v>
      </c>
      <c r="G8" s="123">
        <f t="shared" si="0"/>
        <v>0</v>
      </c>
      <c r="H8" s="123">
        <v>-88083808</v>
      </c>
      <c r="J8" s="20"/>
    </row>
    <row r="9" spans="3:12" s="17" customFormat="1" ht="30" customHeight="1" x14ac:dyDescent="0.2">
      <c r="C9" s="16" t="s">
        <v>44</v>
      </c>
      <c r="D9" s="131">
        <f>SUM(D5:D8)</f>
        <v>6324046875</v>
      </c>
      <c r="E9" s="132">
        <f>SUM(E5:E8)</f>
        <v>1093180773</v>
      </c>
      <c r="F9" s="133">
        <f t="shared" ref="F9:H9" si="1">SUM(F5:F8)</f>
        <v>782500000</v>
      </c>
      <c r="G9" s="124">
        <f t="shared" si="1"/>
        <v>2912032925</v>
      </c>
      <c r="H9" s="124">
        <f t="shared" si="1"/>
        <v>1536333177</v>
      </c>
      <c r="J9" s="20"/>
    </row>
    <row r="10" spans="3:12" s="17" customFormat="1" ht="30" customHeight="1" x14ac:dyDescent="0.2">
      <c r="C10" s="18"/>
      <c r="D10" s="33"/>
      <c r="E10" s="34"/>
      <c r="F10" s="34"/>
      <c r="G10" s="34"/>
      <c r="H10" s="34"/>
      <c r="J10" s="20"/>
    </row>
    <row r="11" spans="3:12" s="21" customFormat="1" ht="36" customHeight="1" x14ac:dyDescent="0.2">
      <c r="J11" s="20"/>
    </row>
    <row r="12" spans="3:12" s="21" customFormat="1" ht="36" customHeight="1" x14ac:dyDescent="0.2">
      <c r="J12" s="20"/>
    </row>
    <row r="13" spans="3:12" s="21" customFormat="1" ht="36" customHeight="1" x14ac:dyDescent="0.2">
      <c r="J13" s="20"/>
    </row>
    <row r="14" spans="3:12" s="21" customFormat="1" ht="36" customHeight="1" x14ac:dyDescent="0.2">
      <c r="J14" s="20"/>
    </row>
    <row r="15" spans="3:12" s="21" customFormat="1" ht="36" customHeight="1" x14ac:dyDescent="0.2">
      <c r="J15" s="20"/>
    </row>
    <row r="16" spans="3:12" s="21" customFormat="1" ht="36" customHeight="1" x14ac:dyDescent="0.2">
      <c r="J16" s="20"/>
    </row>
    <row r="17" spans="1:10" s="21" customFormat="1" ht="21.75" customHeight="1" x14ac:dyDescent="0.2"/>
    <row r="18" spans="1:10" x14ac:dyDescent="0.2">
      <c r="A18" s="21"/>
      <c r="B18" s="21"/>
      <c r="C18" s="269"/>
      <c r="D18" s="270"/>
      <c r="E18" s="270"/>
      <c r="F18" s="270"/>
      <c r="G18" s="270"/>
      <c r="H18" s="270"/>
      <c r="I18" s="21"/>
      <c r="J18" s="21"/>
    </row>
    <row r="19" spans="1:10" x14ac:dyDescent="0.2">
      <c r="A19" s="21"/>
      <c r="B19" s="21"/>
      <c r="C19" s="22"/>
      <c r="D19" s="22"/>
      <c r="E19" s="22"/>
      <c r="F19" s="22"/>
      <c r="G19" s="22"/>
      <c r="H19" s="22"/>
      <c r="I19" s="21"/>
      <c r="J19" s="21"/>
    </row>
    <row r="20" spans="1:10" x14ac:dyDescent="0.2">
      <c r="C20" s="23"/>
      <c r="D20" s="22"/>
      <c r="E20" s="23"/>
      <c r="F20" s="23"/>
      <c r="G20" s="23"/>
      <c r="H20" s="23"/>
    </row>
    <row r="21" spans="1:10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6">
    <mergeCell ref="C18:H18"/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0.31496062992125984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C7"/>
  <sheetViews>
    <sheetView tabSelected="1" view="pageBreakPreview" zoomScale="140" zoomScaleNormal="178" zoomScaleSheetLayoutView="140" workbookViewId="0"/>
  </sheetViews>
  <sheetFormatPr defaultColWidth="9" defaultRowHeight="13" x14ac:dyDescent="0.2"/>
  <cols>
    <col min="1" max="1" width="0.7265625" style="37" customWidth="1"/>
    <col min="2" max="2" width="26" style="37" customWidth="1"/>
    <col min="3" max="3" width="38.6328125" style="37" customWidth="1"/>
    <col min="4" max="4" width="0.36328125" style="37" customWidth="1"/>
    <col min="5" max="16384" width="9" style="37"/>
  </cols>
  <sheetData>
    <row r="1" spans="2:3" ht="24.75" customHeight="1" x14ac:dyDescent="0.2"/>
    <row r="2" spans="2:3" x14ac:dyDescent="0.2">
      <c r="B2" s="276" t="s">
        <v>159</v>
      </c>
      <c r="C2" s="276"/>
    </row>
    <row r="3" spans="2:3" x14ac:dyDescent="0.2">
      <c r="B3" s="38" t="s">
        <v>160</v>
      </c>
      <c r="C3" s="39" t="s">
        <v>169</v>
      </c>
    </row>
    <row r="4" spans="2:3" ht="19" customHeight="1" x14ac:dyDescent="0.2">
      <c r="B4" s="40" t="s">
        <v>58</v>
      </c>
      <c r="C4" s="40" t="s">
        <v>127</v>
      </c>
    </row>
    <row r="5" spans="2:3" ht="15" customHeight="1" x14ac:dyDescent="0.2">
      <c r="B5" s="41" t="s">
        <v>161</v>
      </c>
      <c r="C5" s="41">
        <v>304227361</v>
      </c>
    </row>
    <row r="6" spans="2:3" ht="15" customHeight="1" x14ac:dyDescent="0.2">
      <c r="B6" s="42" t="s">
        <v>7</v>
      </c>
      <c r="C6" s="41">
        <f>SUM(C5:C5)</f>
        <v>304227361</v>
      </c>
    </row>
    <row r="7" spans="2:3" ht="1.9" customHeight="1" x14ac:dyDescent="0.2"/>
  </sheetData>
  <mergeCells count="1">
    <mergeCell ref="B2:C2"/>
  </mergeCells>
  <phoneticPr fontId="3"/>
  <printOptions horizontalCentered="1"/>
  <pageMargins left="0" right="2.3622047244094491" top="0.19685039370078741" bottom="0.74803149606299213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6"/>
  <sheetViews>
    <sheetView view="pageBreakPreview" topLeftCell="C28" zoomScale="80" zoomScaleNormal="80" zoomScaleSheetLayoutView="80" workbookViewId="0">
      <selection activeCell="L17" sqref="L17"/>
    </sheetView>
  </sheetViews>
  <sheetFormatPr defaultColWidth="8.90625" defaultRowHeight="13" x14ac:dyDescent="0.2"/>
  <cols>
    <col min="1" max="1" width="1.6328125" style="109" customWidth="1"/>
    <col min="2" max="2" width="42.90625" style="109" customWidth="1"/>
    <col min="3" max="3" width="17.453125" style="109" customWidth="1"/>
    <col min="4" max="5" width="18.26953125" style="109" bestFit="1" customWidth="1"/>
    <col min="6" max="8" width="15.7265625" style="109" customWidth="1"/>
    <col min="9" max="9" width="16.7265625" style="109" customWidth="1"/>
    <col min="10" max="10" width="15.7265625" style="109" customWidth="1"/>
    <col min="11" max="12" width="18.7265625" style="109" bestFit="1" customWidth="1"/>
    <col min="13" max="13" width="1.26953125" style="109" customWidth="1"/>
    <col min="14" max="16384" width="8.90625" style="109"/>
  </cols>
  <sheetData>
    <row r="1" spans="1:13" ht="34.5" customHeight="1" x14ac:dyDescent="0.2">
      <c r="A1" s="107"/>
      <c r="B1" s="134" t="s">
        <v>183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0.149999999999999" customHeight="1" x14ac:dyDescent="0.2">
      <c r="B2" s="111" t="s">
        <v>164</v>
      </c>
      <c r="C2" s="112"/>
      <c r="D2" s="112"/>
      <c r="E2" s="112"/>
      <c r="F2" s="112"/>
      <c r="G2" s="112"/>
      <c r="H2" s="112"/>
      <c r="I2" s="112"/>
      <c r="J2" s="112"/>
      <c r="K2" s="113" t="s">
        <v>169</v>
      </c>
      <c r="L2" s="112"/>
    </row>
    <row r="3" spans="1:13" ht="50.15" customHeight="1" x14ac:dyDescent="0.2">
      <c r="A3" s="114"/>
      <c r="B3" s="115" t="s">
        <v>46</v>
      </c>
      <c r="C3" s="116" t="s">
        <v>47</v>
      </c>
      <c r="D3" s="116" t="s">
        <v>48</v>
      </c>
      <c r="E3" s="116" t="s">
        <v>49</v>
      </c>
      <c r="F3" s="116" t="s">
        <v>50</v>
      </c>
      <c r="G3" s="116" t="s">
        <v>51</v>
      </c>
      <c r="H3" s="116" t="s">
        <v>52</v>
      </c>
      <c r="I3" s="116" t="s">
        <v>53</v>
      </c>
      <c r="J3" s="116" t="s">
        <v>54</v>
      </c>
      <c r="K3" s="116" t="s">
        <v>45</v>
      </c>
      <c r="L3" s="117"/>
      <c r="M3" s="114"/>
    </row>
    <row r="4" spans="1:13" ht="40" customHeight="1" x14ac:dyDescent="0.2">
      <c r="A4" s="114"/>
      <c r="B4" s="118" t="s">
        <v>206</v>
      </c>
      <c r="C4" s="118">
        <v>6400000</v>
      </c>
      <c r="D4" s="118">
        <v>26390689</v>
      </c>
      <c r="E4" s="118">
        <v>8069223</v>
      </c>
      <c r="F4" s="118">
        <f>D4-E4</f>
        <v>18321466</v>
      </c>
      <c r="G4" s="118">
        <v>12400000</v>
      </c>
      <c r="H4" s="144">
        <v>0.5161290322580645</v>
      </c>
      <c r="I4" s="118">
        <f>F4*H4</f>
        <v>9456240.5161290318</v>
      </c>
      <c r="J4" s="110">
        <v>0</v>
      </c>
      <c r="K4" s="118">
        <v>6400000</v>
      </c>
      <c r="L4" s="117"/>
      <c r="M4" s="114"/>
    </row>
    <row r="5" spans="1:13" ht="40" customHeight="1" x14ac:dyDescent="0.2">
      <c r="A5" s="114"/>
      <c r="B5" s="118" t="s">
        <v>190</v>
      </c>
      <c r="C5" s="118">
        <v>28700000</v>
      </c>
      <c r="D5" s="118">
        <v>28900729</v>
      </c>
      <c r="E5" s="118">
        <v>2127688</v>
      </c>
      <c r="F5" s="118">
        <f>D5-E5</f>
        <v>26773041</v>
      </c>
      <c r="G5" s="118">
        <v>28700000</v>
      </c>
      <c r="H5" s="144">
        <v>1</v>
      </c>
      <c r="I5" s="118">
        <f>F5*H5</f>
        <v>26773041</v>
      </c>
      <c r="J5" s="110">
        <v>0</v>
      </c>
      <c r="K5" s="118">
        <v>28700000</v>
      </c>
      <c r="L5" s="117"/>
      <c r="M5" s="114"/>
    </row>
    <row r="6" spans="1:13" ht="40" customHeight="1" x14ac:dyDescent="0.2">
      <c r="A6" s="114"/>
      <c r="B6" s="119" t="s">
        <v>7</v>
      </c>
      <c r="C6" s="118">
        <f>SUM(C4:C5)</f>
        <v>35100000</v>
      </c>
      <c r="D6" s="118">
        <f>SUM(D4:D5)</f>
        <v>55291418</v>
      </c>
      <c r="E6" s="118">
        <f>SUM(E4:E5)</f>
        <v>10196911</v>
      </c>
      <c r="F6" s="118">
        <f>SUM(F4:F5)</f>
        <v>45094507</v>
      </c>
      <c r="G6" s="118">
        <f>SUM(G4:G5)</f>
        <v>41100000</v>
      </c>
      <c r="H6" s="119" t="s">
        <v>176</v>
      </c>
      <c r="I6" s="118">
        <f>SUM(I4:I5)</f>
        <v>36229281.516129032</v>
      </c>
      <c r="J6" s="118">
        <f>SUM(J5:J5)</f>
        <v>0</v>
      </c>
      <c r="K6" s="118">
        <f>SUM(K4:K5)</f>
        <v>35100000</v>
      </c>
      <c r="L6" s="117"/>
      <c r="M6" s="114"/>
    </row>
    <row r="7" spans="1:13" ht="12" customHeight="1" x14ac:dyDescent="0.2">
      <c r="A7" s="114"/>
      <c r="B7" s="120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4"/>
    </row>
    <row r="8" spans="1:13" ht="20.149999999999999" customHeight="1" x14ac:dyDescent="0.2">
      <c r="B8" s="111" t="s">
        <v>165</v>
      </c>
      <c r="C8" s="112"/>
      <c r="D8" s="112"/>
      <c r="E8" s="112"/>
      <c r="F8" s="112"/>
      <c r="G8" s="112"/>
      <c r="H8" s="112"/>
      <c r="I8" s="112"/>
      <c r="J8" s="112"/>
      <c r="K8" s="121"/>
      <c r="L8" s="113" t="s">
        <v>169</v>
      </c>
    </row>
    <row r="9" spans="1:13" ht="50.15" customHeight="1" x14ac:dyDescent="0.2">
      <c r="A9" s="114"/>
      <c r="B9" s="115" t="s">
        <v>46</v>
      </c>
      <c r="C9" s="116" t="s">
        <v>55</v>
      </c>
      <c r="D9" s="116" t="s">
        <v>48</v>
      </c>
      <c r="E9" s="116" t="s">
        <v>49</v>
      </c>
      <c r="F9" s="116" t="s">
        <v>50</v>
      </c>
      <c r="G9" s="116" t="s">
        <v>51</v>
      </c>
      <c r="H9" s="116" t="s">
        <v>52</v>
      </c>
      <c r="I9" s="116" t="s">
        <v>53</v>
      </c>
      <c r="J9" s="116" t="s">
        <v>56</v>
      </c>
      <c r="K9" s="116" t="s">
        <v>57</v>
      </c>
      <c r="L9" s="116" t="s">
        <v>45</v>
      </c>
      <c r="M9" s="114"/>
    </row>
    <row r="10" spans="1:13" ht="40" customHeight="1" x14ac:dyDescent="0.2">
      <c r="A10" s="114"/>
      <c r="B10" s="118" t="s">
        <v>205</v>
      </c>
      <c r="C10" s="118">
        <v>180000</v>
      </c>
      <c r="D10" s="118">
        <v>9073413190</v>
      </c>
      <c r="E10" s="118">
        <v>4704465555</v>
      </c>
      <c r="F10" s="118">
        <f t="shared" ref="F10" si="0">D10-E10</f>
        <v>4368947635</v>
      </c>
      <c r="G10" s="118">
        <v>186900000</v>
      </c>
      <c r="H10" s="144">
        <v>9.6308186195826644E-4</v>
      </c>
      <c r="I10" s="118">
        <f t="shared" ref="I10" si="1">F10*H10</f>
        <v>4207654.2231139643</v>
      </c>
      <c r="J10" s="110">
        <v>0</v>
      </c>
      <c r="K10" s="118">
        <f t="shared" ref="K10" si="2">C10-J10</f>
        <v>180000</v>
      </c>
      <c r="L10" s="118">
        <v>180000</v>
      </c>
      <c r="M10" s="114"/>
    </row>
    <row r="11" spans="1:13" ht="40" customHeight="1" x14ac:dyDescent="0.2">
      <c r="A11" s="114"/>
      <c r="B11" s="118" t="s">
        <v>191</v>
      </c>
      <c r="C11" s="118">
        <v>4740000</v>
      </c>
      <c r="D11" s="118">
        <v>169451435950</v>
      </c>
      <c r="E11" s="118">
        <v>161966007897</v>
      </c>
      <c r="F11" s="118">
        <f>D11-E11</f>
        <v>7485428053</v>
      </c>
      <c r="G11" s="118">
        <v>4472010000</v>
      </c>
      <c r="H11" s="144">
        <v>1.059926073510569E-3</v>
      </c>
      <c r="I11" s="118">
        <f>F11*H11</f>
        <v>7934000.3647621535</v>
      </c>
      <c r="J11" s="110">
        <v>0</v>
      </c>
      <c r="K11" s="118">
        <f>C11-J11</f>
        <v>4740000</v>
      </c>
      <c r="L11" s="118">
        <v>4740000</v>
      </c>
      <c r="M11" s="114"/>
    </row>
    <row r="12" spans="1:13" ht="40" customHeight="1" x14ac:dyDescent="0.2">
      <c r="A12" s="114"/>
      <c r="B12" s="118" t="s">
        <v>192</v>
      </c>
      <c r="C12" s="118">
        <v>14650000</v>
      </c>
      <c r="D12" s="118">
        <v>82869929113</v>
      </c>
      <c r="E12" s="118">
        <v>60902739298</v>
      </c>
      <c r="F12" s="118">
        <f t="shared" ref="F12:F24" si="3">D12-E12</f>
        <v>21967189815</v>
      </c>
      <c r="G12" s="118">
        <v>450000000</v>
      </c>
      <c r="H12" s="144">
        <v>3.2555555555555553E-2</v>
      </c>
      <c r="I12" s="118">
        <f t="shared" ref="I12:I24" si="4">F12*H12</f>
        <v>715154068.42166662</v>
      </c>
      <c r="J12" s="110">
        <v>0</v>
      </c>
      <c r="K12" s="118">
        <f t="shared" ref="K12:K24" si="5">C12-J12</f>
        <v>14650000</v>
      </c>
      <c r="L12" s="118">
        <v>14650000</v>
      </c>
      <c r="M12" s="114"/>
    </row>
    <row r="13" spans="1:13" ht="40" customHeight="1" x14ac:dyDescent="0.2">
      <c r="A13" s="114"/>
      <c r="B13" s="118" t="s">
        <v>204</v>
      </c>
      <c r="C13" s="118">
        <v>19576000</v>
      </c>
      <c r="D13" s="178">
        <v>1362097964</v>
      </c>
      <c r="E13" s="178">
        <v>332227686</v>
      </c>
      <c r="F13" s="178">
        <f t="shared" si="3"/>
        <v>1029870278</v>
      </c>
      <c r="G13" s="178">
        <v>413648000</v>
      </c>
      <c r="H13" s="179">
        <f>C13/G13</f>
        <v>4.7325262058561871E-2</v>
      </c>
      <c r="I13" s="118">
        <f t="shared" si="4"/>
        <v>48738880.792673968</v>
      </c>
      <c r="J13" s="110">
        <v>0</v>
      </c>
      <c r="K13" s="118">
        <f t="shared" si="5"/>
        <v>19576000</v>
      </c>
      <c r="L13" s="118">
        <v>19576000</v>
      </c>
      <c r="M13" s="114"/>
    </row>
    <row r="14" spans="1:13" ht="40" customHeight="1" x14ac:dyDescent="0.2">
      <c r="A14" s="114"/>
      <c r="B14" s="118" t="s">
        <v>193</v>
      </c>
      <c r="C14" s="118">
        <v>4648000</v>
      </c>
      <c r="D14" s="118">
        <v>635818837</v>
      </c>
      <c r="E14" s="118">
        <v>22568588</v>
      </c>
      <c r="F14" s="118">
        <f t="shared" si="3"/>
        <v>613250249</v>
      </c>
      <c r="G14" s="118">
        <v>202000000</v>
      </c>
      <c r="H14" s="144">
        <v>2.300990099009901E-2</v>
      </c>
      <c r="I14" s="118">
        <f t="shared" si="4"/>
        <v>14110827.511643564</v>
      </c>
      <c r="J14" s="110">
        <v>0</v>
      </c>
      <c r="K14" s="118">
        <f t="shared" si="5"/>
        <v>4648000</v>
      </c>
      <c r="L14" s="118">
        <v>4648000</v>
      </c>
      <c r="M14" s="114"/>
    </row>
    <row r="15" spans="1:13" ht="40" customHeight="1" x14ac:dyDescent="0.2">
      <c r="A15" s="114"/>
      <c r="B15" s="118" t="s">
        <v>194</v>
      </c>
      <c r="C15" s="118">
        <v>800000</v>
      </c>
      <c r="D15" s="118">
        <v>24755829000000</v>
      </c>
      <c r="E15" s="118">
        <v>24488401000000</v>
      </c>
      <c r="F15" s="118">
        <f t="shared" si="3"/>
        <v>267428000000</v>
      </c>
      <c r="G15" s="118">
        <v>16602100000</v>
      </c>
      <c r="H15" s="144">
        <v>4.8186675179645946E-5</v>
      </c>
      <c r="I15" s="118">
        <f t="shared" si="4"/>
        <v>12886466.169942357</v>
      </c>
      <c r="J15" s="110">
        <v>0</v>
      </c>
      <c r="K15" s="118">
        <f t="shared" si="5"/>
        <v>800000</v>
      </c>
      <c r="L15" s="118">
        <v>800000</v>
      </c>
      <c r="M15" s="114"/>
    </row>
    <row r="16" spans="1:13" ht="40" customHeight="1" x14ac:dyDescent="0.2">
      <c r="A16" s="114"/>
      <c r="B16" s="118" t="s">
        <v>195</v>
      </c>
      <c r="C16" s="118">
        <v>25940000</v>
      </c>
      <c r="D16" s="118">
        <v>186131516816</v>
      </c>
      <c r="E16" s="118">
        <v>166664516816</v>
      </c>
      <c r="F16" s="118">
        <f t="shared" si="3"/>
        <v>19467000000</v>
      </c>
      <c r="G16" s="118">
        <v>5248224000</v>
      </c>
      <c r="H16" s="144">
        <v>4.9426244001780414E-3</v>
      </c>
      <c r="I16" s="118">
        <f t="shared" si="4"/>
        <v>96218069.198265925</v>
      </c>
      <c r="J16" s="110">
        <v>0</v>
      </c>
      <c r="K16" s="118">
        <f t="shared" si="5"/>
        <v>25940000</v>
      </c>
      <c r="L16" s="118">
        <v>25940000</v>
      </c>
      <c r="M16" s="114"/>
    </row>
    <row r="17" spans="1:13" ht="40" customHeight="1" x14ac:dyDescent="0.2">
      <c r="A17" s="114"/>
      <c r="B17" s="118" t="s">
        <v>196</v>
      </c>
      <c r="C17" s="118">
        <v>2011000</v>
      </c>
      <c r="D17" s="118">
        <v>98332631</v>
      </c>
      <c r="E17" s="118">
        <v>682392</v>
      </c>
      <c r="F17" s="118">
        <f t="shared" si="3"/>
        <v>97650239</v>
      </c>
      <c r="G17" s="118">
        <v>54588000</v>
      </c>
      <c r="H17" s="144">
        <v>3.6839598446545031E-2</v>
      </c>
      <c r="I17" s="118">
        <f t="shared" si="4"/>
        <v>3597395.5929691512</v>
      </c>
      <c r="J17" s="118">
        <v>0</v>
      </c>
      <c r="K17" s="118">
        <f t="shared" si="5"/>
        <v>2011000</v>
      </c>
      <c r="L17" s="118">
        <v>2011000</v>
      </c>
      <c r="M17" s="114"/>
    </row>
    <row r="18" spans="1:13" ht="40" customHeight="1" x14ac:dyDescent="0.2">
      <c r="A18" s="114"/>
      <c r="B18" s="118" t="s">
        <v>197</v>
      </c>
      <c r="C18" s="118">
        <v>248000</v>
      </c>
      <c r="D18" s="118">
        <v>4801389408</v>
      </c>
      <c r="E18" s="118">
        <v>57706989</v>
      </c>
      <c r="F18" s="118">
        <f t="shared" si="3"/>
        <v>4743682419</v>
      </c>
      <c r="G18" s="118">
        <v>3019414085</v>
      </c>
      <c r="H18" s="144">
        <v>8.2135140467161203E-5</v>
      </c>
      <c r="I18" s="118">
        <f t="shared" si="4"/>
        <v>389623.02181616804</v>
      </c>
      <c r="J18" s="110">
        <v>0</v>
      </c>
      <c r="K18" s="118">
        <f t="shared" si="5"/>
        <v>248000</v>
      </c>
      <c r="L18" s="118">
        <v>248000</v>
      </c>
      <c r="M18" s="114"/>
    </row>
    <row r="19" spans="1:13" ht="40" customHeight="1" x14ac:dyDescent="0.2">
      <c r="A19" s="114"/>
      <c r="B19" s="118" t="s">
        <v>198</v>
      </c>
      <c r="C19" s="118">
        <v>1719768</v>
      </c>
      <c r="D19" s="118">
        <v>443439443</v>
      </c>
      <c r="E19" s="118">
        <v>1643264</v>
      </c>
      <c r="F19" s="118">
        <f t="shared" si="3"/>
        <v>441796179</v>
      </c>
      <c r="G19" s="118">
        <v>433077000</v>
      </c>
      <c r="H19" s="144">
        <v>3.971044410116446E-3</v>
      </c>
      <c r="I19" s="118">
        <f t="shared" si="4"/>
        <v>1754392.2470287548</v>
      </c>
      <c r="J19" s="110">
        <v>0</v>
      </c>
      <c r="K19" s="118">
        <f t="shared" si="5"/>
        <v>1719768</v>
      </c>
      <c r="L19" s="118">
        <v>1719768</v>
      </c>
      <c r="M19" s="114"/>
    </row>
    <row r="20" spans="1:13" ht="40" customHeight="1" x14ac:dyDescent="0.2">
      <c r="A20" s="114"/>
      <c r="B20" s="118" t="s">
        <v>199</v>
      </c>
      <c r="C20" s="118">
        <v>210000000</v>
      </c>
      <c r="D20" s="118">
        <v>901949811</v>
      </c>
      <c r="E20" s="118">
        <v>0</v>
      </c>
      <c r="F20" s="118">
        <f t="shared" si="3"/>
        <v>901949811</v>
      </c>
      <c r="G20" s="118">
        <v>901874827</v>
      </c>
      <c r="H20" s="144">
        <v>0.23284827751379295</v>
      </c>
      <c r="I20" s="118">
        <f t="shared" si="4"/>
        <v>210017459.89524111</v>
      </c>
      <c r="J20" s="110">
        <v>0</v>
      </c>
      <c r="K20" s="118">
        <f t="shared" si="5"/>
        <v>210000000</v>
      </c>
      <c r="L20" s="118">
        <v>210000000</v>
      </c>
      <c r="M20" s="114"/>
    </row>
    <row r="21" spans="1:13" ht="40" customHeight="1" x14ac:dyDescent="0.2">
      <c r="A21" s="114"/>
      <c r="B21" s="118" t="s">
        <v>200</v>
      </c>
      <c r="C21" s="118">
        <v>2940000</v>
      </c>
      <c r="D21" s="118">
        <v>1854262966</v>
      </c>
      <c r="E21" s="118">
        <v>23354559</v>
      </c>
      <c r="F21" s="118">
        <f t="shared" si="3"/>
        <v>1830908407</v>
      </c>
      <c r="G21" s="118">
        <v>1502762260</v>
      </c>
      <c r="H21" s="144">
        <v>1.95639728136372E-3</v>
      </c>
      <c r="I21" s="118">
        <f t="shared" si="4"/>
        <v>3581984.2298807795</v>
      </c>
      <c r="J21" s="110">
        <v>0</v>
      </c>
      <c r="K21" s="118">
        <f t="shared" si="5"/>
        <v>2940000</v>
      </c>
      <c r="L21" s="118">
        <v>2940000</v>
      </c>
      <c r="M21" s="114"/>
    </row>
    <row r="22" spans="1:13" ht="40" customHeight="1" x14ac:dyDescent="0.2">
      <c r="A22" s="114"/>
      <c r="B22" s="118" t="s">
        <v>201</v>
      </c>
      <c r="C22" s="118">
        <v>3494509</v>
      </c>
      <c r="D22" s="118">
        <v>1601908687</v>
      </c>
      <c r="E22" s="118">
        <v>34247687</v>
      </c>
      <c r="F22" s="118">
        <f t="shared" si="3"/>
        <v>1567661000</v>
      </c>
      <c r="G22" s="118">
        <v>1567661000</v>
      </c>
      <c r="H22" s="144">
        <v>2.2291228779691527E-3</v>
      </c>
      <c r="I22" s="118">
        <f t="shared" si="4"/>
        <v>3494509</v>
      </c>
      <c r="J22" s="110">
        <v>0</v>
      </c>
      <c r="K22" s="118">
        <f t="shared" si="5"/>
        <v>3494509</v>
      </c>
      <c r="L22" s="118">
        <v>3412095</v>
      </c>
      <c r="M22" s="114"/>
    </row>
    <row r="23" spans="1:13" ht="40" customHeight="1" x14ac:dyDescent="0.2">
      <c r="A23" s="114"/>
      <c r="B23" s="118" t="s">
        <v>202</v>
      </c>
      <c r="C23" s="118">
        <v>470000</v>
      </c>
      <c r="D23" s="118">
        <v>1266203127</v>
      </c>
      <c r="E23" s="118">
        <v>160796697</v>
      </c>
      <c r="F23" s="118">
        <f t="shared" si="3"/>
        <v>1105406430</v>
      </c>
      <c r="G23" s="118">
        <v>79521608</v>
      </c>
      <c r="H23" s="144">
        <v>5.9103432616704633E-3</v>
      </c>
      <c r="I23" s="118">
        <f t="shared" si="4"/>
        <v>6533331.4449577024</v>
      </c>
      <c r="J23" s="110">
        <v>0</v>
      </c>
      <c r="K23" s="118">
        <f t="shared" si="5"/>
        <v>470000</v>
      </c>
      <c r="L23" s="118">
        <v>470000</v>
      </c>
      <c r="M23" s="114"/>
    </row>
    <row r="24" spans="1:13" ht="40" customHeight="1" x14ac:dyDescent="0.2">
      <c r="A24" s="114"/>
      <c r="B24" s="118" t="s">
        <v>203</v>
      </c>
      <c r="C24" s="118">
        <v>50000</v>
      </c>
      <c r="D24" s="118">
        <v>4137424652</v>
      </c>
      <c r="E24" s="118">
        <v>1532559341</v>
      </c>
      <c r="F24" s="118">
        <f t="shared" si="3"/>
        <v>2604865311</v>
      </c>
      <c r="G24" s="118">
        <v>412600000</v>
      </c>
      <c r="H24" s="144">
        <v>1.211827435773146E-4</v>
      </c>
      <c r="I24" s="118">
        <f t="shared" si="4"/>
        <v>315664.72503635485</v>
      </c>
      <c r="J24" s="110">
        <v>0</v>
      </c>
      <c r="K24" s="118">
        <f t="shared" si="5"/>
        <v>50000</v>
      </c>
      <c r="L24" s="118">
        <v>50000</v>
      </c>
      <c r="M24" s="114"/>
    </row>
    <row r="25" spans="1:13" ht="40" customHeight="1" x14ac:dyDescent="0.2">
      <c r="A25" s="114"/>
      <c r="B25" s="119" t="s">
        <v>7</v>
      </c>
      <c r="C25" s="118">
        <f>SUM(C10:C24)</f>
        <v>291467277</v>
      </c>
      <c r="D25" s="118">
        <f>SUM(D10:D24)</f>
        <v>25220458122595</v>
      </c>
      <c r="E25" s="118">
        <f>SUM(E10:E24)</f>
        <v>24884804516769</v>
      </c>
      <c r="F25" s="118">
        <f>SUM(F10:F24)</f>
        <v>335653605826</v>
      </c>
      <c r="G25" s="118">
        <f>SUM(G10:G24)</f>
        <v>35546380780</v>
      </c>
      <c r="H25" s="110" t="s">
        <v>176</v>
      </c>
      <c r="I25" s="118">
        <f>SUM(I10:I24)</f>
        <v>1128934326.8389986</v>
      </c>
      <c r="J25" s="118">
        <f>SUM(J11:J24)</f>
        <v>0</v>
      </c>
      <c r="K25" s="118">
        <f>SUM(K10:K24)</f>
        <v>291467277</v>
      </c>
      <c r="L25" s="118">
        <f>SUM(L10:L24)</f>
        <v>291384863</v>
      </c>
      <c r="M25" s="114"/>
    </row>
    <row r="26" spans="1:13" ht="6.75" customHeight="1" x14ac:dyDescent="0.2"/>
  </sheetData>
  <phoneticPr fontId="3"/>
  <pageMargins left="0.70866141732283472" right="0.70866141732283472" top="0.31496062992125984" bottom="0.31496062992125984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J22"/>
  <sheetViews>
    <sheetView view="pageBreakPreview" topLeftCell="A25" zoomScaleNormal="100" zoomScaleSheetLayoutView="100" workbookViewId="0">
      <selection activeCell="C5" sqref="C5"/>
    </sheetView>
  </sheetViews>
  <sheetFormatPr defaultColWidth="9" defaultRowHeight="13" x14ac:dyDescent="0.2"/>
  <cols>
    <col min="1" max="1" width="13.08984375" style="37" bestFit="1" customWidth="1"/>
    <col min="2" max="2" width="5.6328125" style="37" customWidth="1"/>
    <col min="3" max="3" width="28.26953125" style="37" bestFit="1" customWidth="1"/>
    <col min="4" max="8" width="15.6328125" style="37" customWidth="1"/>
    <col min="9" max="9" width="15.6328125" style="67" customWidth="1"/>
    <col min="10" max="10" width="10.7265625" style="37" hidden="1" customWidth="1"/>
    <col min="11" max="11" width="0.7265625" style="37" customWidth="1"/>
    <col min="12" max="12" width="0.36328125" style="37" customWidth="1"/>
    <col min="13" max="16384" width="9" style="37"/>
  </cols>
  <sheetData>
    <row r="1" spans="3:10" ht="11.25" customHeight="1" x14ac:dyDescent="0.2"/>
    <row r="2" spans="3:10" ht="18.75" customHeight="1" x14ac:dyDescent="0.2">
      <c r="C2" s="93" t="s">
        <v>166</v>
      </c>
      <c r="I2" s="94" t="s">
        <v>168</v>
      </c>
    </row>
    <row r="3" spans="3:10" s="54" customFormat="1" ht="17.5" customHeight="1" x14ac:dyDescent="0.2">
      <c r="C3" s="208" t="s">
        <v>58</v>
      </c>
      <c r="D3" s="209" t="s">
        <v>5</v>
      </c>
      <c r="E3" s="209" t="s">
        <v>3</v>
      </c>
      <c r="F3" s="209" t="s">
        <v>1</v>
      </c>
      <c r="G3" s="209" t="s">
        <v>2</v>
      </c>
      <c r="H3" s="206" t="s">
        <v>59</v>
      </c>
      <c r="I3" s="206" t="s">
        <v>60</v>
      </c>
      <c r="J3" s="95" t="s">
        <v>7</v>
      </c>
    </row>
    <row r="4" spans="3:10" s="96" customFormat="1" ht="17.5" customHeight="1" x14ac:dyDescent="0.2">
      <c r="C4" s="208"/>
      <c r="D4" s="207"/>
      <c r="E4" s="207"/>
      <c r="F4" s="207"/>
      <c r="G4" s="207"/>
      <c r="H4" s="207"/>
      <c r="I4" s="207"/>
      <c r="J4" s="97"/>
    </row>
    <row r="5" spans="3:10" s="54" customFormat="1" ht="35.15" customHeight="1" x14ac:dyDescent="0.2">
      <c r="C5" s="74" t="s">
        <v>207</v>
      </c>
      <c r="D5" s="98">
        <v>1168334299</v>
      </c>
      <c r="E5" s="99">
        <v>0</v>
      </c>
      <c r="F5" s="99">
        <v>0</v>
      </c>
      <c r="G5" s="99">
        <v>0</v>
      </c>
      <c r="H5" s="98">
        <f>SUM(D5:G5)</f>
        <v>1168334299</v>
      </c>
      <c r="I5" s="98">
        <v>1168334299</v>
      </c>
      <c r="J5" s="100"/>
    </row>
    <row r="6" spans="3:10" s="54" customFormat="1" ht="35.15" customHeight="1" x14ac:dyDescent="0.2">
      <c r="C6" s="74" t="s">
        <v>208</v>
      </c>
      <c r="D6" s="98">
        <v>509813511</v>
      </c>
      <c r="E6" s="99">
        <v>100000000</v>
      </c>
      <c r="F6" s="99">
        <v>0</v>
      </c>
      <c r="G6" s="99">
        <v>0</v>
      </c>
      <c r="H6" s="98">
        <f t="shared" ref="H6:H7" si="0">SUM(D6:G6)</f>
        <v>609813511</v>
      </c>
      <c r="I6" s="98">
        <v>609813511</v>
      </c>
      <c r="J6" s="100"/>
    </row>
    <row r="7" spans="3:10" s="54" customFormat="1" ht="35.15" customHeight="1" x14ac:dyDescent="0.2">
      <c r="C7" s="74" t="s">
        <v>209</v>
      </c>
      <c r="D7" s="98">
        <v>217252875</v>
      </c>
      <c r="E7" s="98">
        <v>0</v>
      </c>
      <c r="F7" s="99">
        <v>0</v>
      </c>
      <c r="G7" s="99">
        <v>0</v>
      </c>
      <c r="H7" s="98">
        <f t="shared" si="0"/>
        <v>217252875</v>
      </c>
      <c r="I7" s="98">
        <v>217252875</v>
      </c>
      <c r="J7" s="100"/>
    </row>
    <row r="8" spans="3:10" s="54" customFormat="1" ht="35.15" customHeight="1" x14ac:dyDescent="0.2">
      <c r="C8" s="74" t="s">
        <v>210</v>
      </c>
      <c r="D8" s="98">
        <v>3468877</v>
      </c>
      <c r="E8" s="99">
        <v>0</v>
      </c>
      <c r="F8" s="99">
        <v>0</v>
      </c>
      <c r="G8" s="99">
        <v>0</v>
      </c>
      <c r="H8" s="98">
        <f>SUM(D8:G8)</f>
        <v>3468877</v>
      </c>
      <c r="I8" s="98">
        <v>3468877</v>
      </c>
      <c r="J8" s="100"/>
    </row>
    <row r="9" spans="3:10" s="54" customFormat="1" ht="35.15" customHeight="1" x14ac:dyDescent="0.2">
      <c r="C9" s="74" t="s">
        <v>211</v>
      </c>
      <c r="D9" s="98">
        <v>307554644</v>
      </c>
      <c r="E9" s="99">
        <v>200000000</v>
      </c>
      <c r="F9" s="99">
        <v>0</v>
      </c>
      <c r="G9" s="99">
        <v>0</v>
      </c>
      <c r="H9" s="98">
        <f t="shared" ref="H9" si="1">SUM(D9:G9)</f>
        <v>507554644</v>
      </c>
      <c r="I9" s="98">
        <v>507554644</v>
      </c>
      <c r="J9" s="100"/>
    </row>
    <row r="10" spans="3:10" s="54" customFormat="1" ht="35.15" customHeight="1" x14ac:dyDescent="0.2">
      <c r="C10" s="74" t="s">
        <v>212</v>
      </c>
      <c r="D10" s="98">
        <v>967498716</v>
      </c>
      <c r="E10" s="99">
        <v>200000000</v>
      </c>
      <c r="F10" s="99">
        <v>0</v>
      </c>
      <c r="G10" s="99">
        <v>0</v>
      </c>
      <c r="H10" s="98">
        <f>SUM(D10:G10)</f>
        <v>1167498716</v>
      </c>
      <c r="I10" s="98">
        <v>1167498716</v>
      </c>
      <c r="J10" s="100"/>
    </row>
    <row r="11" spans="3:10" s="54" customFormat="1" ht="35.15" customHeight="1" x14ac:dyDescent="0.2">
      <c r="C11" s="74" t="s">
        <v>213</v>
      </c>
      <c r="D11" s="98">
        <v>10188118</v>
      </c>
      <c r="E11" s="99">
        <v>0</v>
      </c>
      <c r="F11" s="99">
        <v>0</v>
      </c>
      <c r="G11" s="99">
        <v>0</v>
      </c>
      <c r="H11" s="98">
        <f t="shared" ref="H11:H12" si="2">SUM(D11:G11)</f>
        <v>10188118</v>
      </c>
      <c r="I11" s="98">
        <v>10188118</v>
      </c>
      <c r="J11" s="100"/>
    </row>
    <row r="12" spans="3:10" s="54" customFormat="1" ht="35.15" customHeight="1" x14ac:dyDescent="0.2">
      <c r="C12" s="74" t="s">
        <v>214</v>
      </c>
      <c r="D12" s="98">
        <v>92641385</v>
      </c>
      <c r="E12" s="98">
        <v>0</v>
      </c>
      <c r="F12" s="99">
        <v>0</v>
      </c>
      <c r="G12" s="99">
        <v>0</v>
      </c>
      <c r="H12" s="98">
        <f t="shared" si="2"/>
        <v>92641385</v>
      </c>
      <c r="I12" s="98">
        <v>92641385</v>
      </c>
      <c r="J12" s="100"/>
    </row>
    <row r="13" spans="3:10" s="54" customFormat="1" ht="35.15" customHeight="1" x14ac:dyDescent="0.2">
      <c r="C13" s="74" t="s">
        <v>215</v>
      </c>
      <c r="D13" s="98">
        <v>30066135</v>
      </c>
      <c r="E13" s="99">
        <v>0</v>
      </c>
      <c r="F13" s="99">
        <v>0</v>
      </c>
      <c r="G13" s="99">
        <v>0</v>
      </c>
      <c r="H13" s="98">
        <f>SUM(D13:G13)</f>
        <v>30066135</v>
      </c>
      <c r="I13" s="98">
        <v>30066135</v>
      </c>
      <c r="J13" s="100"/>
    </row>
    <row r="14" spans="3:10" s="54" customFormat="1" ht="35.15" customHeight="1" x14ac:dyDescent="0.2">
      <c r="C14" s="74" t="s">
        <v>216</v>
      </c>
      <c r="D14" s="98">
        <v>194784</v>
      </c>
      <c r="E14" s="99">
        <v>0</v>
      </c>
      <c r="F14" s="99">
        <v>0</v>
      </c>
      <c r="G14" s="99">
        <v>0</v>
      </c>
      <c r="H14" s="98">
        <f>SUM(D14:G14)</f>
        <v>194784</v>
      </c>
      <c r="I14" s="98">
        <v>194784</v>
      </c>
      <c r="J14" s="100"/>
    </row>
    <row r="15" spans="3:10" s="54" customFormat="1" ht="35.15" customHeight="1" x14ac:dyDescent="0.2">
      <c r="C15" s="74" t="s">
        <v>217</v>
      </c>
      <c r="D15" s="98">
        <v>22102804</v>
      </c>
      <c r="E15" s="99">
        <v>0</v>
      </c>
      <c r="F15" s="99">
        <v>0</v>
      </c>
      <c r="G15" s="99">
        <v>0</v>
      </c>
      <c r="H15" s="98">
        <f t="shared" ref="H15" si="3">SUM(D15:G15)</f>
        <v>22102804</v>
      </c>
      <c r="I15" s="98">
        <v>22102804</v>
      </c>
      <c r="J15" s="100"/>
    </row>
    <row r="16" spans="3:10" s="54" customFormat="1" ht="35.15" customHeight="1" x14ac:dyDescent="0.2">
      <c r="C16" s="74" t="s">
        <v>218</v>
      </c>
      <c r="D16" s="98">
        <v>19700588</v>
      </c>
      <c r="E16" s="99">
        <v>0</v>
      </c>
      <c r="F16" s="99">
        <v>0</v>
      </c>
      <c r="G16" s="99">
        <v>0</v>
      </c>
      <c r="H16" s="98">
        <f>SUM(D16:G16)</f>
        <v>19700588</v>
      </c>
      <c r="I16" s="98">
        <v>19700588</v>
      </c>
      <c r="J16" s="100"/>
    </row>
    <row r="17" spans="3:10" s="54" customFormat="1" ht="35.15" customHeight="1" x14ac:dyDescent="0.2">
      <c r="C17" s="74" t="s">
        <v>219</v>
      </c>
      <c r="D17" s="98">
        <v>3422687</v>
      </c>
      <c r="E17" s="99">
        <v>0</v>
      </c>
      <c r="F17" s="99">
        <v>0</v>
      </c>
      <c r="G17" s="99">
        <v>0</v>
      </c>
      <c r="H17" s="98">
        <f t="shared" ref="H17:H18" si="4">SUM(D17:G17)</f>
        <v>3422687</v>
      </c>
      <c r="I17" s="98">
        <v>3422687</v>
      </c>
      <c r="J17" s="100"/>
    </row>
    <row r="18" spans="3:10" s="54" customFormat="1" ht="35.15" customHeight="1" x14ac:dyDescent="0.2">
      <c r="C18" s="74" t="s">
        <v>220</v>
      </c>
      <c r="D18" s="98">
        <v>7325831</v>
      </c>
      <c r="E18" s="98">
        <v>0</v>
      </c>
      <c r="F18" s="99">
        <v>0</v>
      </c>
      <c r="G18" s="99">
        <v>0</v>
      </c>
      <c r="H18" s="98">
        <f t="shared" si="4"/>
        <v>7325831</v>
      </c>
      <c r="I18" s="98">
        <v>7325831</v>
      </c>
      <c r="J18" s="100"/>
    </row>
    <row r="19" spans="3:10" s="54" customFormat="1" ht="35.15" customHeight="1" x14ac:dyDescent="0.2">
      <c r="C19" s="74" t="s">
        <v>221</v>
      </c>
      <c r="D19" s="98">
        <v>28200000</v>
      </c>
      <c r="E19" s="99">
        <v>0</v>
      </c>
      <c r="F19" s="99">
        <v>0</v>
      </c>
      <c r="G19" s="99">
        <v>0</v>
      </c>
      <c r="H19" s="98">
        <f t="shared" ref="H19" si="5">SUM(D19:G19)</f>
        <v>28200000</v>
      </c>
      <c r="I19" s="98">
        <v>28200000</v>
      </c>
      <c r="J19" s="100"/>
    </row>
    <row r="20" spans="3:10" s="54" customFormat="1" ht="35.15" customHeight="1" x14ac:dyDescent="0.2">
      <c r="C20" s="101" t="s">
        <v>7</v>
      </c>
      <c r="D20" s="98">
        <f t="shared" ref="D20:I20" si="6">SUM(D5:D19)</f>
        <v>3387765254</v>
      </c>
      <c r="E20" s="98">
        <f t="shared" si="6"/>
        <v>500000000</v>
      </c>
      <c r="F20" s="98">
        <f t="shared" si="6"/>
        <v>0</v>
      </c>
      <c r="G20" s="98">
        <f t="shared" si="6"/>
        <v>0</v>
      </c>
      <c r="H20" s="98">
        <f t="shared" si="6"/>
        <v>3887765254</v>
      </c>
      <c r="I20" s="98">
        <f t="shared" si="6"/>
        <v>3887765254</v>
      </c>
      <c r="J20" s="100"/>
    </row>
    <row r="21" spans="3:10" s="54" customFormat="1" ht="4.9000000000000004" customHeight="1" x14ac:dyDescent="0.2">
      <c r="C21" s="102"/>
      <c r="D21" s="103"/>
      <c r="E21" s="103"/>
      <c r="F21" s="103"/>
      <c r="G21" s="103"/>
      <c r="H21" s="103"/>
      <c r="I21" s="104"/>
      <c r="J21" s="105"/>
    </row>
    <row r="22" spans="3:10" ht="1.9" customHeight="1" x14ac:dyDescent="0.2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19685039370078741" right="0.19685039370078741" top="0.39370078740157483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K10"/>
  <sheetViews>
    <sheetView view="pageBreakPreview" zoomScaleNormal="100" zoomScaleSheetLayoutView="100" workbookViewId="0"/>
  </sheetViews>
  <sheetFormatPr defaultColWidth="9" defaultRowHeight="13" x14ac:dyDescent="0.2"/>
  <cols>
    <col min="1" max="1" width="0.90625" style="37" customWidth="1"/>
    <col min="2" max="2" width="32.7265625" style="37" bestFit="1" customWidth="1"/>
    <col min="3" max="7" width="14.6328125" style="37" customWidth="1"/>
    <col min="8" max="8" width="0.90625" style="37" customWidth="1"/>
    <col min="9" max="9" width="13.08984375" style="37" customWidth="1"/>
    <col min="10" max="16384" width="9" style="37"/>
  </cols>
  <sheetData>
    <row r="1" spans="2:11" ht="19.5" customHeight="1" x14ac:dyDescent="0.2">
      <c r="B1" s="90" t="s">
        <v>167</v>
      </c>
      <c r="C1" s="91"/>
      <c r="D1" s="91"/>
      <c r="E1" s="91"/>
      <c r="F1" s="91"/>
      <c r="G1" s="91" t="s">
        <v>169</v>
      </c>
      <c r="H1" s="65"/>
      <c r="I1" s="65"/>
      <c r="J1" s="65"/>
      <c r="K1" s="65"/>
    </row>
    <row r="2" spans="2:11" s="54" customFormat="1" ht="21" customHeight="1" x14ac:dyDescent="0.2">
      <c r="B2" s="206" t="s">
        <v>61</v>
      </c>
      <c r="C2" s="211" t="s">
        <v>4</v>
      </c>
      <c r="D2" s="212"/>
      <c r="E2" s="211" t="s">
        <v>6</v>
      </c>
      <c r="F2" s="212"/>
      <c r="G2" s="206" t="s">
        <v>62</v>
      </c>
    </row>
    <row r="3" spans="2:11" s="54" customFormat="1" ht="22" customHeight="1" x14ac:dyDescent="0.2">
      <c r="B3" s="210"/>
      <c r="C3" s="92" t="s">
        <v>63</v>
      </c>
      <c r="D3" s="92" t="s">
        <v>64</v>
      </c>
      <c r="E3" s="92" t="s">
        <v>63</v>
      </c>
      <c r="F3" s="92" t="s">
        <v>64</v>
      </c>
      <c r="G3" s="210"/>
    </row>
    <row r="4" spans="2:11" s="54" customFormat="1" ht="20.149999999999999" customHeight="1" x14ac:dyDescent="0.2">
      <c r="B4" s="73" t="s">
        <v>65</v>
      </c>
      <c r="C4" s="57"/>
      <c r="D4" s="57"/>
      <c r="E4" s="57"/>
      <c r="F4" s="57"/>
      <c r="G4" s="57"/>
    </row>
    <row r="5" spans="2:11" s="54" customFormat="1" ht="20.149999999999999" customHeight="1" x14ac:dyDescent="0.2">
      <c r="B5" s="73" t="s">
        <v>189</v>
      </c>
      <c r="C5" s="57">
        <v>43818000</v>
      </c>
      <c r="D5" s="58">
        <v>0</v>
      </c>
      <c r="E5" s="57">
        <v>8756000</v>
      </c>
      <c r="F5" s="58">
        <v>0</v>
      </c>
      <c r="G5" s="57">
        <f>C5+E5</f>
        <v>52574000</v>
      </c>
    </row>
    <row r="6" spans="2:11" s="54" customFormat="1" ht="20.149999999999999" customHeight="1" x14ac:dyDescent="0.2">
      <c r="B6" s="73" t="s">
        <v>188</v>
      </c>
      <c r="C6" s="57">
        <v>1216843</v>
      </c>
      <c r="D6" s="58">
        <v>0</v>
      </c>
      <c r="E6" s="57">
        <v>634421</v>
      </c>
      <c r="F6" s="58">
        <v>0</v>
      </c>
      <c r="G6" s="57">
        <f>C6+E6</f>
        <v>1851264</v>
      </c>
    </row>
    <row r="7" spans="2:11" s="54" customFormat="1" ht="20.149999999999999" customHeight="1" x14ac:dyDescent="0.2">
      <c r="B7" s="56" t="s">
        <v>7</v>
      </c>
      <c r="C7" s="57">
        <f>SUM(C4:C6)</f>
        <v>45034843</v>
      </c>
      <c r="D7" s="57">
        <f>SUM(D4:D6)</f>
        <v>0</v>
      </c>
      <c r="E7" s="57">
        <f>SUM(E4:E6)</f>
        <v>9390421</v>
      </c>
      <c r="F7" s="57">
        <f>SUM(F4:F6)</f>
        <v>0</v>
      </c>
      <c r="G7" s="57">
        <f>SUM(G4:G6)</f>
        <v>54425264</v>
      </c>
    </row>
    <row r="8" spans="2:11" ht="3.75" customHeight="1" x14ac:dyDescent="0.2">
      <c r="B8" s="84"/>
      <c r="C8" s="85"/>
      <c r="D8" s="85"/>
      <c r="E8" s="85"/>
      <c r="F8" s="85"/>
      <c r="G8" s="85"/>
      <c r="H8" s="38"/>
      <c r="I8" s="38"/>
      <c r="J8" s="38"/>
      <c r="K8" s="86"/>
    </row>
    <row r="9" spans="2:11" x14ac:dyDescent="0.2">
      <c r="C9" s="38"/>
      <c r="D9" s="38"/>
      <c r="E9" s="38"/>
      <c r="F9" s="38"/>
      <c r="G9" s="38"/>
      <c r="H9" s="38"/>
      <c r="I9" s="38"/>
    </row>
    <row r="10" spans="2:11" x14ac:dyDescent="0.2">
      <c r="C10" s="87"/>
      <c r="D10" s="87"/>
      <c r="E10" s="87"/>
      <c r="F10" s="87"/>
      <c r="G10" s="87"/>
      <c r="H10" s="87"/>
      <c r="I10" s="87"/>
    </row>
  </sheetData>
  <mergeCells count="4">
    <mergeCell ref="B2:B3"/>
    <mergeCell ref="C2:D2"/>
    <mergeCell ref="E2:F2"/>
    <mergeCell ref="G2:G3"/>
  </mergeCells>
  <phoneticPr fontId="3"/>
  <printOptions horizontalCentered="1"/>
  <pageMargins left="0.23622047244094491" right="1.9685039370078741" top="0.59055118110236227" bottom="0.74803149606299213" header="0.31496062992125984" footer="0.31496062992125984"/>
  <pageSetup paperSize="9" scale="10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1:I26"/>
  <sheetViews>
    <sheetView view="pageBreakPreview" topLeftCell="A19" zoomScaleNormal="80" zoomScaleSheetLayoutView="100" workbookViewId="0">
      <selection activeCell="G14" sqref="G14"/>
    </sheetView>
  </sheetViews>
  <sheetFormatPr defaultColWidth="9" defaultRowHeight="13" x14ac:dyDescent="0.2"/>
  <cols>
    <col min="1" max="1" width="19.453125" style="37" bestFit="1" customWidth="1"/>
    <col min="2" max="2" width="1" style="37" customWidth="1"/>
    <col min="3" max="3" width="26.08984375" style="37" bestFit="1" customWidth="1"/>
    <col min="4" max="5" width="18.6328125" style="37" customWidth="1"/>
    <col min="6" max="6" width="3.453125" style="37" customWidth="1"/>
    <col min="7" max="7" width="26.08984375" style="37" bestFit="1" customWidth="1"/>
    <col min="8" max="9" width="18.6328125" style="37" customWidth="1"/>
    <col min="10" max="10" width="11.36328125" style="37" customWidth="1"/>
    <col min="11" max="16384" width="9" style="37"/>
  </cols>
  <sheetData>
    <row r="1" spans="3:9" ht="11.25" customHeight="1" x14ac:dyDescent="0.2"/>
    <row r="2" spans="3:9" ht="19.5" customHeight="1" x14ac:dyDescent="0.2">
      <c r="C2" s="37" t="s">
        <v>66</v>
      </c>
      <c r="D2" s="65"/>
      <c r="E2" s="66" t="s">
        <v>169</v>
      </c>
      <c r="F2" s="65"/>
      <c r="G2" s="38" t="s">
        <v>67</v>
      </c>
      <c r="H2" s="65"/>
      <c r="I2" s="66" t="s">
        <v>169</v>
      </c>
    </row>
    <row r="3" spans="3:9" s="54" customFormat="1" ht="30" customHeight="1" x14ac:dyDescent="0.2">
      <c r="C3" s="55" t="s">
        <v>61</v>
      </c>
      <c r="D3" s="55" t="s">
        <v>68</v>
      </c>
      <c r="E3" s="55" t="s">
        <v>69</v>
      </c>
      <c r="F3" s="67"/>
      <c r="G3" s="55" t="s">
        <v>61</v>
      </c>
      <c r="H3" s="55" t="s">
        <v>68</v>
      </c>
      <c r="I3" s="55" t="s">
        <v>69</v>
      </c>
    </row>
    <row r="4" spans="3:9" s="54" customFormat="1" ht="16.149999999999999" customHeight="1" x14ac:dyDescent="0.2">
      <c r="C4" s="68" t="s">
        <v>70</v>
      </c>
      <c r="D4" s="69"/>
      <c r="E4" s="69"/>
      <c r="F4" s="70"/>
      <c r="G4" s="69" t="s">
        <v>70</v>
      </c>
      <c r="H4" s="69"/>
      <c r="I4" s="69"/>
    </row>
    <row r="5" spans="3:9" s="54" customFormat="1" ht="21" customHeight="1" x14ac:dyDescent="0.2">
      <c r="C5" s="180" t="s">
        <v>65</v>
      </c>
      <c r="D5" s="72"/>
      <c r="E5" s="72"/>
      <c r="F5" s="70"/>
      <c r="G5" s="181" t="s">
        <v>65</v>
      </c>
      <c r="H5" s="72"/>
      <c r="I5" s="72"/>
    </row>
    <row r="6" spans="3:9" s="54" customFormat="1" ht="21" customHeight="1" x14ac:dyDescent="0.2">
      <c r="C6" s="74" t="s">
        <v>188</v>
      </c>
      <c r="D6" s="57">
        <v>96331351</v>
      </c>
      <c r="E6" s="57">
        <v>0</v>
      </c>
      <c r="F6" s="70"/>
      <c r="G6" s="74" t="s">
        <v>188</v>
      </c>
      <c r="H6" s="57">
        <v>348000</v>
      </c>
      <c r="I6" s="57">
        <v>0</v>
      </c>
    </row>
    <row r="7" spans="3:9" s="54" customFormat="1" ht="21" customHeight="1" thickBot="1" x14ac:dyDescent="0.25">
      <c r="C7" s="75" t="s">
        <v>71</v>
      </c>
      <c r="D7" s="76">
        <f>SUM(D4:D6)</f>
        <v>96331351</v>
      </c>
      <c r="E7" s="88">
        <f>SUM(E4:E6)</f>
        <v>0</v>
      </c>
      <c r="F7" s="70"/>
      <c r="G7" s="77" t="s">
        <v>71</v>
      </c>
      <c r="H7" s="76">
        <f>SUM(H4:H6)</f>
        <v>348000</v>
      </c>
      <c r="I7" s="88">
        <f>SUM(I4:I6)</f>
        <v>0</v>
      </c>
    </row>
    <row r="8" spans="3:9" s="54" customFormat="1" ht="16.149999999999999" customHeight="1" thickTop="1" x14ac:dyDescent="0.2">
      <c r="C8" s="78" t="s">
        <v>72</v>
      </c>
      <c r="D8" s="79"/>
      <c r="E8" s="79"/>
      <c r="F8" s="70"/>
      <c r="G8" s="79" t="s">
        <v>72</v>
      </c>
      <c r="H8" s="79"/>
      <c r="I8" s="79"/>
    </row>
    <row r="9" spans="3:9" s="54" customFormat="1" ht="16.149999999999999" customHeight="1" x14ac:dyDescent="0.2">
      <c r="C9" s="71" t="s">
        <v>73</v>
      </c>
      <c r="D9" s="72"/>
      <c r="E9" s="72"/>
      <c r="F9" s="70"/>
      <c r="G9" s="72" t="s">
        <v>73</v>
      </c>
      <c r="H9" s="72"/>
      <c r="I9" s="72"/>
    </row>
    <row r="10" spans="3:9" s="54" customFormat="1" ht="21" customHeight="1" x14ac:dyDescent="0.2">
      <c r="C10" s="78" t="s">
        <v>184</v>
      </c>
      <c r="D10" s="79">
        <v>2681310</v>
      </c>
      <c r="E10" s="79">
        <v>323326</v>
      </c>
      <c r="F10" s="70"/>
      <c r="G10" s="79" t="s">
        <v>184</v>
      </c>
      <c r="H10" s="79">
        <v>1046913</v>
      </c>
      <c r="I10" s="79">
        <v>126242</v>
      </c>
    </row>
    <row r="11" spans="3:9" s="54" customFormat="1" ht="21" customHeight="1" x14ac:dyDescent="0.2">
      <c r="C11" s="73" t="s">
        <v>74</v>
      </c>
      <c r="D11" s="57">
        <v>8347948</v>
      </c>
      <c r="E11" s="57">
        <v>1328599</v>
      </c>
      <c r="F11" s="70"/>
      <c r="G11" s="57" t="s">
        <v>74</v>
      </c>
      <c r="H11" s="57">
        <v>3309700</v>
      </c>
      <c r="I11" s="57">
        <v>526748</v>
      </c>
    </row>
    <row r="12" spans="3:9" s="54" customFormat="1" ht="21" customHeight="1" x14ac:dyDescent="0.2">
      <c r="C12" s="73" t="s">
        <v>171</v>
      </c>
      <c r="D12" s="57">
        <v>796200</v>
      </c>
      <c r="E12" s="57">
        <v>112478</v>
      </c>
      <c r="F12" s="70"/>
      <c r="G12" s="57" t="s">
        <v>171</v>
      </c>
      <c r="H12" s="57">
        <v>462000</v>
      </c>
      <c r="I12" s="57">
        <v>65266</v>
      </c>
    </row>
    <row r="13" spans="3:9" s="54" customFormat="1" ht="21" customHeight="1" x14ac:dyDescent="0.2">
      <c r="C13" s="73" t="s">
        <v>185</v>
      </c>
      <c r="D13" s="57">
        <v>18327098</v>
      </c>
      <c r="E13" s="57">
        <v>0</v>
      </c>
      <c r="F13" s="70"/>
      <c r="G13" s="57" t="s">
        <v>267</v>
      </c>
      <c r="H13" s="57">
        <v>0</v>
      </c>
      <c r="I13" s="57">
        <v>0</v>
      </c>
    </row>
    <row r="14" spans="3:9" s="54" customFormat="1" ht="21" customHeight="1" x14ac:dyDescent="0.2">
      <c r="C14" s="78" t="s">
        <v>172</v>
      </c>
      <c r="D14" s="89">
        <v>0</v>
      </c>
      <c r="E14" s="89">
        <v>0</v>
      </c>
      <c r="F14" s="70"/>
      <c r="G14" s="79" t="s">
        <v>172</v>
      </c>
      <c r="H14" s="79">
        <v>43500</v>
      </c>
      <c r="I14" s="79">
        <v>9935</v>
      </c>
    </row>
    <row r="15" spans="3:9" s="54" customFormat="1" ht="21" customHeight="1" x14ac:dyDescent="0.2">
      <c r="C15" s="73" t="s">
        <v>75</v>
      </c>
      <c r="D15" s="57"/>
      <c r="E15" s="57"/>
      <c r="F15" s="70"/>
      <c r="G15" s="57" t="s">
        <v>75</v>
      </c>
      <c r="H15" s="57"/>
      <c r="I15" s="57"/>
    </row>
    <row r="16" spans="3:9" s="54" customFormat="1" ht="21" customHeight="1" x14ac:dyDescent="0.2">
      <c r="C16" s="73" t="s">
        <v>173</v>
      </c>
      <c r="D16" s="57">
        <v>8589840</v>
      </c>
      <c r="E16" s="57">
        <v>0</v>
      </c>
      <c r="F16" s="70"/>
      <c r="G16" s="73" t="s">
        <v>173</v>
      </c>
      <c r="H16" s="57">
        <v>768500</v>
      </c>
      <c r="I16" s="57">
        <v>0</v>
      </c>
    </row>
    <row r="17" spans="3:9" s="54" customFormat="1" ht="21" customHeight="1" x14ac:dyDescent="0.2">
      <c r="C17" s="73" t="s">
        <v>174</v>
      </c>
      <c r="D17" s="58">
        <v>5440</v>
      </c>
      <c r="E17" s="58">
        <v>0</v>
      </c>
      <c r="F17" s="70"/>
      <c r="G17" s="73" t="s">
        <v>174</v>
      </c>
      <c r="H17" s="58">
        <v>3000</v>
      </c>
      <c r="I17" s="58">
        <v>0</v>
      </c>
    </row>
    <row r="18" spans="3:9" s="54" customFormat="1" ht="21" customHeight="1" x14ac:dyDescent="0.2">
      <c r="C18" s="73" t="s">
        <v>186</v>
      </c>
      <c r="D18" s="58">
        <v>0</v>
      </c>
      <c r="E18" s="58">
        <v>0</v>
      </c>
      <c r="F18" s="70"/>
      <c r="G18" s="73" t="s">
        <v>186</v>
      </c>
      <c r="H18" s="58">
        <v>0</v>
      </c>
      <c r="I18" s="58">
        <v>0</v>
      </c>
    </row>
    <row r="19" spans="3:9" s="54" customFormat="1" ht="21" customHeight="1" x14ac:dyDescent="0.2">
      <c r="C19" s="73" t="s">
        <v>187</v>
      </c>
      <c r="D19" s="58">
        <v>16506837</v>
      </c>
      <c r="E19" s="58">
        <v>0</v>
      </c>
      <c r="F19" s="70"/>
      <c r="G19" s="73" t="s">
        <v>187</v>
      </c>
      <c r="H19" s="58">
        <v>15225</v>
      </c>
      <c r="I19" s="58">
        <v>0</v>
      </c>
    </row>
    <row r="20" spans="3:9" s="54" customFormat="1" ht="21" customHeight="1" x14ac:dyDescent="0.2">
      <c r="C20" s="73" t="s">
        <v>175</v>
      </c>
      <c r="D20" s="58">
        <v>6432420</v>
      </c>
      <c r="E20" s="58">
        <v>0</v>
      </c>
      <c r="F20" s="70"/>
      <c r="G20" s="73" t="s">
        <v>175</v>
      </c>
      <c r="H20" s="57">
        <v>286600</v>
      </c>
      <c r="I20" s="57">
        <v>0</v>
      </c>
    </row>
    <row r="21" spans="3:9" s="54" customFormat="1" ht="21" customHeight="1" thickBot="1" x14ac:dyDescent="0.25">
      <c r="C21" s="75" t="s">
        <v>71</v>
      </c>
      <c r="D21" s="76">
        <f>SUM(D8:D20)</f>
        <v>61687093</v>
      </c>
      <c r="E21" s="76">
        <f>SUM(E8:E20)</f>
        <v>1764403</v>
      </c>
      <c r="F21" s="70"/>
      <c r="G21" s="77" t="s">
        <v>71</v>
      </c>
      <c r="H21" s="76">
        <f>SUM(H8:H20)</f>
        <v>5935438</v>
      </c>
      <c r="I21" s="76">
        <f>SUM(I8:I20)</f>
        <v>728191</v>
      </c>
    </row>
    <row r="22" spans="3:9" s="54" customFormat="1" ht="21" customHeight="1" thickTop="1" x14ac:dyDescent="0.2">
      <c r="C22" s="80" t="s">
        <v>7</v>
      </c>
      <c r="D22" s="72">
        <f>D7+D21</f>
        <v>158018444</v>
      </c>
      <c r="E22" s="72">
        <f>E7+E21</f>
        <v>1764403</v>
      </c>
      <c r="F22" s="70"/>
      <c r="G22" s="81" t="s">
        <v>7</v>
      </c>
      <c r="H22" s="72">
        <f>H7+H21</f>
        <v>6283438</v>
      </c>
      <c r="I22" s="72">
        <f>I7+I21</f>
        <v>728191</v>
      </c>
    </row>
    <row r="23" spans="3:9" s="54" customFormat="1" ht="21" customHeight="1" x14ac:dyDescent="0.2">
      <c r="C23" s="82"/>
      <c r="D23" s="70"/>
      <c r="E23" s="70"/>
      <c r="F23" s="70"/>
      <c r="G23" s="83"/>
      <c r="H23" s="70"/>
      <c r="I23" s="70"/>
    </row>
    <row r="24" spans="3:9" ht="6.75" customHeight="1" x14ac:dyDescent="0.2">
      <c r="C24" s="84"/>
      <c r="D24" s="85"/>
      <c r="E24" s="85"/>
      <c r="F24" s="38"/>
      <c r="G24" s="38"/>
      <c r="H24" s="38"/>
      <c r="I24" s="86"/>
    </row>
    <row r="25" spans="3:9" ht="18.75" customHeight="1" x14ac:dyDescent="0.2">
      <c r="D25" s="38"/>
      <c r="E25" s="38"/>
      <c r="F25" s="38"/>
      <c r="G25" s="38"/>
      <c r="H25" s="38"/>
      <c r="I25" s="86"/>
    </row>
    <row r="26" spans="3:9" x14ac:dyDescent="0.2">
      <c r="D26" s="87"/>
      <c r="E26" s="87"/>
      <c r="F26" s="87"/>
      <c r="G26" s="87"/>
    </row>
  </sheetData>
  <phoneticPr fontId="3"/>
  <pageMargins left="0.59055118110236227" right="0.11811023622047245" top="0.47244094488188981" bottom="0.59055118110236227" header="0.31496062992125984" footer="0.31496062992125984"/>
  <pageSetup paperSize="9" scale="105" orientation="landscape" r:id="rId1"/>
  <rowBreaks count="1" manualBreakCount="1">
    <brk id="23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view="pageBreakPreview" topLeftCell="A10" zoomScale="120" zoomScaleNormal="100" zoomScaleSheetLayoutView="120" workbookViewId="0">
      <selection activeCell="E7" sqref="E7"/>
    </sheetView>
  </sheetViews>
  <sheetFormatPr defaultRowHeight="13" x14ac:dyDescent="0.2"/>
  <cols>
    <col min="1" max="1" width="4.36328125" customWidth="1"/>
    <col min="2" max="2" width="12" customWidth="1"/>
    <col min="3" max="3" width="8.6328125" customWidth="1"/>
    <col min="4" max="4" width="11.6328125" customWidth="1"/>
    <col min="5" max="9" width="8.6328125" customWidth="1"/>
    <col min="10" max="11" width="9.08984375" customWidth="1"/>
    <col min="12" max="12" width="8.6328125" customWidth="1"/>
    <col min="13" max="13" width="0.6328125" customWidth="1"/>
    <col min="14" max="14" width="5.36328125" customWidth="1"/>
  </cols>
  <sheetData>
    <row r="1" spans="2:12" ht="16.5" customHeight="1" x14ac:dyDescent="0.2"/>
    <row r="2" spans="2:12" x14ac:dyDescent="0.2">
      <c r="B2" s="165" t="s">
        <v>76</v>
      </c>
    </row>
    <row r="3" spans="2:12" x14ac:dyDescent="0.15">
      <c r="B3" s="165" t="s">
        <v>77</v>
      </c>
      <c r="C3" s="166"/>
      <c r="D3" s="167"/>
      <c r="E3" s="167"/>
      <c r="F3" s="167"/>
      <c r="G3" s="167"/>
      <c r="H3" s="167"/>
      <c r="I3" s="167"/>
      <c r="J3" s="167"/>
      <c r="K3" s="167"/>
      <c r="L3" s="168" t="s">
        <v>169</v>
      </c>
    </row>
    <row r="4" spans="2:12" ht="16" customHeight="1" x14ac:dyDescent="0.2">
      <c r="B4" s="215" t="s">
        <v>58</v>
      </c>
      <c r="C4" s="213" t="s">
        <v>78</v>
      </c>
      <c r="D4" s="169"/>
      <c r="E4" s="218" t="s">
        <v>79</v>
      </c>
      <c r="F4" s="215" t="s">
        <v>80</v>
      </c>
      <c r="G4" s="215" t="s">
        <v>81</v>
      </c>
      <c r="H4" s="215" t="s">
        <v>82</v>
      </c>
      <c r="I4" s="213" t="s">
        <v>83</v>
      </c>
      <c r="J4" s="170"/>
      <c r="K4" s="171"/>
      <c r="L4" s="215" t="s">
        <v>84</v>
      </c>
    </row>
    <row r="5" spans="2:12" ht="16" customHeight="1" x14ac:dyDescent="0.2">
      <c r="B5" s="217"/>
      <c r="C5" s="216"/>
      <c r="D5" s="172" t="s">
        <v>85</v>
      </c>
      <c r="E5" s="219"/>
      <c r="F5" s="216"/>
      <c r="G5" s="216"/>
      <c r="H5" s="216"/>
      <c r="I5" s="214"/>
      <c r="J5" s="173" t="s">
        <v>86</v>
      </c>
      <c r="K5" s="173" t="s">
        <v>87</v>
      </c>
      <c r="L5" s="216"/>
    </row>
    <row r="6" spans="2:12" ht="25" customHeight="1" x14ac:dyDescent="0.2">
      <c r="B6" s="174" t="s">
        <v>88</v>
      </c>
      <c r="C6" s="62"/>
      <c r="D6" s="63"/>
      <c r="E6" s="64"/>
      <c r="F6" s="62"/>
      <c r="G6" s="62"/>
      <c r="H6" s="62"/>
      <c r="I6" s="62"/>
      <c r="J6" s="62"/>
      <c r="K6" s="62"/>
      <c r="L6" s="62"/>
    </row>
    <row r="7" spans="2:12" ht="25" customHeight="1" x14ac:dyDescent="0.2">
      <c r="B7" s="174" t="s">
        <v>89</v>
      </c>
      <c r="C7" s="62">
        <v>76949691</v>
      </c>
      <c r="D7" s="63">
        <v>5357057</v>
      </c>
      <c r="E7" s="64">
        <v>72305394</v>
      </c>
      <c r="F7" s="62">
        <v>0</v>
      </c>
      <c r="G7" s="62">
        <v>4644297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2:12" ht="25.5" customHeight="1" x14ac:dyDescent="0.2">
      <c r="B8" s="174" t="s">
        <v>90</v>
      </c>
      <c r="C8" s="62">
        <v>163003373</v>
      </c>
      <c r="D8" s="63">
        <v>19852232</v>
      </c>
      <c r="E8" s="64">
        <v>152341365</v>
      </c>
      <c r="F8" s="62">
        <v>7657686</v>
      </c>
      <c r="G8" s="62">
        <v>3004322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</row>
    <row r="9" spans="2:12" ht="25.5" customHeight="1" x14ac:dyDescent="0.2">
      <c r="B9" s="174" t="s">
        <v>91</v>
      </c>
      <c r="C9" s="62">
        <v>227902479</v>
      </c>
      <c r="D9" s="63">
        <v>33315070</v>
      </c>
      <c r="E9" s="64">
        <v>227902479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</row>
    <row r="10" spans="2:12" ht="25" customHeight="1" x14ac:dyDescent="0.2">
      <c r="B10" s="174" t="s">
        <v>92</v>
      </c>
      <c r="C10" s="62">
        <v>120757161</v>
      </c>
      <c r="D10" s="63">
        <v>22362112</v>
      </c>
      <c r="E10" s="64">
        <v>70516116</v>
      </c>
      <c r="F10" s="62">
        <v>0</v>
      </c>
      <c r="G10" s="62">
        <v>50241045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</row>
    <row r="11" spans="2:12" ht="25" customHeight="1" x14ac:dyDescent="0.2">
      <c r="B11" s="174" t="s">
        <v>93</v>
      </c>
      <c r="C11" s="62">
        <v>2771484278</v>
      </c>
      <c r="D11" s="63">
        <v>337453708</v>
      </c>
      <c r="E11" s="64">
        <v>36039334</v>
      </c>
      <c r="F11" s="62">
        <v>43009944</v>
      </c>
      <c r="G11" s="62">
        <v>2396690000</v>
      </c>
      <c r="H11" s="62">
        <v>51975000</v>
      </c>
      <c r="I11" s="62">
        <v>0</v>
      </c>
      <c r="J11" s="62">
        <v>0</v>
      </c>
      <c r="K11" s="62">
        <v>0</v>
      </c>
      <c r="L11" s="62">
        <v>243770000</v>
      </c>
    </row>
    <row r="12" spans="2:12" ht="25" customHeight="1" x14ac:dyDescent="0.2">
      <c r="B12" s="174" t="s">
        <v>94</v>
      </c>
      <c r="C12" s="62">
        <v>4075170152</v>
      </c>
      <c r="D12" s="63">
        <v>487830195</v>
      </c>
      <c r="E12" s="64">
        <v>3793950441</v>
      </c>
      <c r="F12" s="62">
        <v>221053546</v>
      </c>
      <c r="G12" s="62">
        <v>60166165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</row>
    <row r="13" spans="2:12" ht="25" customHeight="1" x14ac:dyDescent="0.2">
      <c r="B13" s="174" t="s">
        <v>95</v>
      </c>
      <c r="C13" s="62"/>
      <c r="D13" s="63"/>
      <c r="E13" s="64"/>
      <c r="F13" s="62"/>
      <c r="G13" s="62"/>
      <c r="H13" s="62"/>
      <c r="I13" s="62"/>
      <c r="J13" s="62"/>
      <c r="K13" s="62"/>
      <c r="L13" s="62"/>
    </row>
    <row r="14" spans="2:12" ht="25" customHeight="1" x14ac:dyDescent="0.2">
      <c r="B14" s="174" t="s">
        <v>96</v>
      </c>
      <c r="C14" s="62">
        <v>2168148326</v>
      </c>
      <c r="D14" s="63">
        <v>158814819</v>
      </c>
      <c r="E14" s="64">
        <v>742326308</v>
      </c>
      <c r="F14" s="62">
        <v>0</v>
      </c>
      <c r="G14" s="62">
        <v>922022000</v>
      </c>
      <c r="H14" s="62">
        <v>503800018</v>
      </c>
      <c r="I14" s="62">
        <v>0</v>
      </c>
      <c r="J14" s="62">
        <v>0</v>
      </c>
      <c r="K14" s="62">
        <v>0</v>
      </c>
      <c r="L14" s="62">
        <v>0</v>
      </c>
    </row>
    <row r="15" spans="2:12" ht="25" customHeight="1" x14ac:dyDescent="0.2">
      <c r="B15" s="174" t="s">
        <v>97</v>
      </c>
      <c r="C15" s="62">
        <v>11488575</v>
      </c>
      <c r="D15" s="63">
        <v>2383971</v>
      </c>
      <c r="E15" s="64">
        <v>1571441</v>
      </c>
      <c r="F15" s="62">
        <v>0</v>
      </c>
      <c r="G15" s="62">
        <v>9917134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</row>
    <row r="16" spans="2:12" ht="25" customHeight="1" x14ac:dyDescent="0.2">
      <c r="B16" s="174" t="s">
        <v>98</v>
      </c>
      <c r="C16" s="62">
        <v>0</v>
      </c>
      <c r="D16" s="63">
        <v>0</v>
      </c>
      <c r="E16" s="64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</row>
    <row r="17" spans="2:12" ht="25" customHeight="1" x14ac:dyDescent="0.2">
      <c r="B17" s="174" t="s">
        <v>99</v>
      </c>
      <c r="C17" s="62">
        <v>0</v>
      </c>
      <c r="D17" s="63">
        <v>0</v>
      </c>
      <c r="E17" s="64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</row>
    <row r="18" spans="2:12" ht="25" customHeight="1" x14ac:dyDescent="0.2">
      <c r="B18" s="175" t="s">
        <v>44</v>
      </c>
      <c r="C18" s="64">
        <v>9614904035</v>
      </c>
      <c r="D18" s="63">
        <v>1067369164</v>
      </c>
      <c r="E18" s="64">
        <v>5096952878</v>
      </c>
      <c r="F18" s="62">
        <v>271721176</v>
      </c>
      <c r="G18" s="62">
        <v>3446684963</v>
      </c>
      <c r="H18" s="62">
        <v>555775018</v>
      </c>
      <c r="I18" s="62">
        <v>0</v>
      </c>
      <c r="J18" s="62">
        <v>0</v>
      </c>
      <c r="K18" s="62">
        <v>0</v>
      </c>
      <c r="L18" s="62">
        <v>243770000</v>
      </c>
    </row>
    <row r="19" spans="2:12" ht="25" customHeight="1" x14ac:dyDescent="0.2">
      <c r="B19" s="17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5" customHeight="1" x14ac:dyDescent="0.2">
      <c r="B20" s="176"/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3.75" customHeight="1" x14ac:dyDescent="0.2"/>
    <row r="22" spans="2:12" ht="12" customHeight="1" x14ac:dyDescent="0.2"/>
    <row r="32" spans="2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"/>
  <sheetViews>
    <sheetView view="pageBreakPreview" topLeftCell="B1" zoomScale="90" zoomScaleNormal="80" zoomScaleSheetLayoutView="90" workbookViewId="0">
      <selection activeCell="F7" sqref="F7"/>
    </sheetView>
  </sheetViews>
  <sheetFormatPr defaultRowHeight="13" x14ac:dyDescent="0.2"/>
  <cols>
    <col min="1" max="1" width="13.90625" bestFit="1" customWidth="1"/>
    <col min="2" max="2" width="5.90625" style="11" customWidth="1"/>
    <col min="3" max="3" width="20.6328125" style="11" customWidth="1"/>
    <col min="4" max="12" width="17.08984375" style="11" customWidth="1"/>
    <col min="13" max="13" width="0.90625" style="11" customWidth="1"/>
    <col min="14" max="14" width="13.6328125" style="11" customWidth="1"/>
  </cols>
  <sheetData>
    <row r="1" spans="3:13" s="11" customFormat="1" x14ac:dyDescent="0.2"/>
    <row r="2" spans="3:13" s="11" customFormat="1" ht="19.5" customHeight="1" x14ac:dyDescent="0.2">
      <c r="C2" s="12" t="s">
        <v>100</v>
      </c>
      <c r="D2" s="13"/>
      <c r="E2" s="13"/>
      <c r="F2" s="13"/>
      <c r="G2" s="13"/>
      <c r="H2" s="13"/>
      <c r="I2" s="13"/>
      <c r="J2" s="13"/>
      <c r="K2" s="14" t="s">
        <v>169</v>
      </c>
      <c r="L2" s="13"/>
      <c r="M2" s="13"/>
    </row>
    <row r="3" spans="3:13" s="11" customFormat="1" ht="27" customHeight="1" x14ac:dyDescent="0.2">
      <c r="C3" s="225" t="s">
        <v>78</v>
      </c>
      <c r="D3" s="235" t="s">
        <v>101</v>
      </c>
      <c r="E3" s="223" t="s">
        <v>102</v>
      </c>
      <c r="F3" s="223" t="s">
        <v>103</v>
      </c>
      <c r="G3" s="223" t="s">
        <v>104</v>
      </c>
      <c r="H3" s="223" t="s">
        <v>105</v>
      </c>
      <c r="I3" s="223" t="s">
        <v>106</v>
      </c>
      <c r="J3" s="223" t="s">
        <v>107</v>
      </c>
      <c r="K3" s="223" t="s">
        <v>108</v>
      </c>
      <c r="L3" s="233"/>
    </row>
    <row r="4" spans="3:13" s="11" customFormat="1" ht="18" customHeight="1" x14ac:dyDescent="0.2">
      <c r="C4" s="226"/>
      <c r="D4" s="236"/>
      <c r="E4" s="224"/>
      <c r="F4" s="224"/>
      <c r="G4" s="224"/>
      <c r="H4" s="224"/>
      <c r="I4" s="224"/>
      <c r="J4" s="224"/>
      <c r="K4" s="224"/>
      <c r="L4" s="234"/>
    </row>
    <row r="5" spans="3:13" s="11" customFormat="1" ht="30" customHeight="1" x14ac:dyDescent="0.2">
      <c r="C5" s="59">
        <v>9614904035</v>
      </c>
      <c r="D5" s="60">
        <v>8433593219</v>
      </c>
      <c r="E5" s="61">
        <v>1093207537</v>
      </c>
      <c r="F5" s="61">
        <v>0</v>
      </c>
      <c r="G5" s="61">
        <v>6834296</v>
      </c>
      <c r="H5" s="61">
        <v>52990945</v>
      </c>
      <c r="I5" s="61">
        <v>10216251</v>
      </c>
      <c r="J5" s="61">
        <v>18061787</v>
      </c>
      <c r="K5" s="36">
        <v>7.7834641612312301E-3</v>
      </c>
      <c r="L5" s="15"/>
    </row>
    <row r="6" spans="3:13" s="11" customFormat="1" x14ac:dyDescent="0.2"/>
    <row r="7" spans="3:13" s="11" customFormat="1" x14ac:dyDescent="0.2"/>
    <row r="8" spans="3:13" s="11" customFormat="1" x14ac:dyDescent="0.2"/>
    <row r="9" spans="3:13" s="11" customFormat="1" x14ac:dyDescent="0.2"/>
    <row r="10" spans="3:13" s="11" customFormat="1" ht="19.5" customHeight="1" x14ac:dyDescent="0.2">
      <c r="C10" s="12" t="s">
        <v>109</v>
      </c>
      <c r="D10" s="13"/>
      <c r="E10" s="13"/>
      <c r="F10" s="13"/>
      <c r="G10" s="13"/>
      <c r="H10" s="13"/>
      <c r="I10" s="13"/>
      <c r="J10" s="13"/>
      <c r="K10" s="13"/>
      <c r="L10" s="14" t="s">
        <v>169</v>
      </c>
    </row>
    <row r="11" spans="3:13" s="11" customFormat="1" x14ac:dyDescent="0.2">
      <c r="C11" s="225" t="s">
        <v>78</v>
      </c>
      <c r="D11" s="235" t="s">
        <v>110</v>
      </c>
      <c r="E11" s="223" t="s">
        <v>111</v>
      </c>
      <c r="F11" s="223" t="s">
        <v>112</v>
      </c>
      <c r="G11" s="223" t="s">
        <v>113</v>
      </c>
      <c r="H11" s="223" t="s">
        <v>114</v>
      </c>
      <c r="I11" s="223" t="s">
        <v>115</v>
      </c>
      <c r="J11" s="223" t="s">
        <v>116</v>
      </c>
      <c r="K11" s="223" t="s">
        <v>117</v>
      </c>
      <c r="L11" s="223" t="s">
        <v>118</v>
      </c>
    </row>
    <row r="12" spans="3:13" s="11" customFormat="1" x14ac:dyDescent="0.2">
      <c r="C12" s="226"/>
      <c r="D12" s="236"/>
      <c r="E12" s="224"/>
      <c r="F12" s="224"/>
      <c r="G12" s="224"/>
      <c r="H12" s="224"/>
      <c r="I12" s="224"/>
      <c r="J12" s="224"/>
      <c r="K12" s="224"/>
      <c r="L12" s="224"/>
    </row>
    <row r="13" spans="3:13" s="11" customFormat="1" ht="34.15" customHeight="1" x14ac:dyDescent="0.2">
      <c r="C13" s="59">
        <v>9614904035</v>
      </c>
      <c r="D13" s="60">
        <v>1067369164</v>
      </c>
      <c r="E13" s="61">
        <v>1119130678</v>
      </c>
      <c r="F13" s="61">
        <v>1114781913</v>
      </c>
      <c r="G13" s="61">
        <v>1094658744</v>
      </c>
      <c r="H13" s="61">
        <v>1065493016</v>
      </c>
      <c r="I13" s="61">
        <v>3073654559</v>
      </c>
      <c r="J13" s="61">
        <v>920178814</v>
      </c>
      <c r="K13" s="61">
        <v>159637147</v>
      </c>
      <c r="L13" s="61">
        <v>0</v>
      </c>
    </row>
    <row r="14" spans="3:13" s="11" customFormat="1" x14ac:dyDescent="0.2"/>
    <row r="15" spans="3:13" s="11" customFormat="1" x14ac:dyDescent="0.2"/>
    <row r="16" spans="3:13" s="11" customFormat="1" ht="19.5" customHeight="1" x14ac:dyDescent="0.2">
      <c r="C16" s="12" t="s">
        <v>119</v>
      </c>
      <c r="F16" s="13"/>
      <c r="G16" s="13"/>
      <c r="H16" s="13"/>
      <c r="I16" s="14" t="s">
        <v>169</v>
      </c>
    </row>
    <row r="17" spans="3:9" s="11" customFormat="1" ht="13.15" customHeight="1" x14ac:dyDescent="0.2">
      <c r="C17" s="225" t="s">
        <v>120</v>
      </c>
      <c r="D17" s="227" t="s">
        <v>121</v>
      </c>
      <c r="E17" s="228"/>
      <c r="F17" s="228"/>
      <c r="G17" s="228"/>
      <c r="H17" s="228"/>
      <c r="I17" s="229"/>
    </row>
    <row r="18" spans="3:9" s="11" customFormat="1" ht="20.25" customHeight="1" x14ac:dyDescent="0.2">
      <c r="C18" s="226"/>
      <c r="D18" s="230"/>
      <c r="E18" s="231"/>
      <c r="F18" s="231"/>
      <c r="G18" s="231"/>
      <c r="H18" s="231"/>
      <c r="I18" s="232"/>
    </row>
    <row r="19" spans="3:9" s="11" customFormat="1" ht="32.5" customHeight="1" x14ac:dyDescent="0.2">
      <c r="C19" s="177">
        <v>0</v>
      </c>
      <c r="D19" s="220" t="s">
        <v>176</v>
      </c>
      <c r="E19" s="221"/>
      <c r="F19" s="221"/>
      <c r="G19" s="221"/>
      <c r="H19" s="221"/>
      <c r="I19" s="222"/>
    </row>
    <row r="20" spans="3:9" s="11" customFormat="1" ht="9.75" customHeight="1" x14ac:dyDescent="0.2"/>
    <row r="21" spans="3:9" s="11" customFormat="1" x14ac:dyDescent="0.2"/>
  </sheetData>
  <mergeCells count="23"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3"/>
  <printOptions horizontalCentered="1"/>
  <pageMargins left="0.19685039370078741" right="0.19685039370078741" top="0.27559055118110237" bottom="0.19685039370078741" header="0.59055118110236227" footer="0.3937007874015748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G7"/>
  <sheetViews>
    <sheetView view="pageBreakPreview" zoomScale="110" zoomScaleNormal="100" zoomScaleSheetLayoutView="110" workbookViewId="0">
      <selection activeCell="C5" sqref="C5"/>
    </sheetView>
  </sheetViews>
  <sheetFormatPr defaultColWidth="9" defaultRowHeight="13" x14ac:dyDescent="0.2"/>
  <cols>
    <col min="1" max="1" width="5.08984375" style="37" customWidth="1"/>
    <col min="2" max="7" width="16.6328125" style="37" customWidth="1"/>
    <col min="8" max="8" width="0.90625" style="37" customWidth="1"/>
    <col min="9" max="16384" width="9" style="37"/>
  </cols>
  <sheetData>
    <row r="1" spans="2:7" ht="7.5" customHeight="1" x14ac:dyDescent="0.2"/>
    <row r="2" spans="2:7" ht="15.75" customHeight="1" x14ac:dyDescent="0.2">
      <c r="B2" s="52" t="s">
        <v>122</v>
      </c>
      <c r="G2" s="53" t="s">
        <v>169</v>
      </c>
    </row>
    <row r="3" spans="2:7" s="54" customFormat="1" ht="23.15" customHeight="1" x14ac:dyDescent="0.2">
      <c r="B3" s="206" t="s">
        <v>123</v>
      </c>
      <c r="C3" s="206" t="s">
        <v>124</v>
      </c>
      <c r="D3" s="206" t="s">
        <v>125</v>
      </c>
      <c r="E3" s="211" t="s">
        <v>126</v>
      </c>
      <c r="F3" s="212"/>
      <c r="G3" s="206" t="s">
        <v>127</v>
      </c>
    </row>
    <row r="4" spans="2:7" s="54" customFormat="1" ht="23.15" customHeight="1" x14ac:dyDescent="0.2">
      <c r="B4" s="210"/>
      <c r="C4" s="210"/>
      <c r="D4" s="210"/>
      <c r="E4" s="55" t="s">
        <v>128</v>
      </c>
      <c r="F4" s="55" t="s">
        <v>129</v>
      </c>
      <c r="G4" s="210"/>
    </row>
    <row r="5" spans="2:7" s="54" customFormat="1" ht="27" customHeight="1" x14ac:dyDescent="0.2">
      <c r="B5" s="182" t="s">
        <v>177</v>
      </c>
      <c r="C5" s="57">
        <v>50602864</v>
      </c>
      <c r="D5" s="57">
        <v>51507711</v>
      </c>
      <c r="E5" s="57">
        <v>50602864</v>
      </c>
      <c r="F5" s="58">
        <v>0</v>
      </c>
      <c r="G5" s="57">
        <f>C5+D5-E5-F5</f>
        <v>51507711</v>
      </c>
    </row>
    <row r="6" spans="2:7" s="54" customFormat="1" ht="27" customHeight="1" x14ac:dyDescent="0.2">
      <c r="B6" s="182" t="s">
        <v>178</v>
      </c>
      <c r="C6" s="57">
        <v>1359105892</v>
      </c>
      <c r="D6" s="57">
        <v>0</v>
      </c>
      <c r="E6" s="58">
        <v>73902555</v>
      </c>
      <c r="F6" s="58">
        <v>0</v>
      </c>
      <c r="G6" s="57">
        <f>C6+D6-E6-F6</f>
        <v>1285203337</v>
      </c>
    </row>
    <row r="7" spans="2:7" s="54" customFormat="1" ht="29.15" customHeight="1" x14ac:dyDescent="0.2">
      <c r="B7" s="56" t="s">
        <v>7</v>
      </c>
      <c r="C7" s="57">
        <f>SUM(C5:C6)</f>
        <v>1409708756</v>
      </c>
      <c r="D7" s="57">
        <f>SUM(D5:D6)</f>
        <v>51507711</v>
      </c>
      <c r="E7" s="57">
        <f>SUM(E5:E6)</f>
        <v>124505419</v>
      </c>
      <c r="F7" s="57">
        <f>SUM(F5:F6)</f>
        <v>0</v>
      </c>
      <c r="G7" s="57">
        <f>SUM(G5:G6)</f>
        <v>1336711048</v>
      </c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19685039370078741" right="0.11811023622047245" top="0.47244094488188981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showZeros="0" view="pageBreakPreview" topLeftCell="A13" zoomScaleNormal="100" zoomScaleSheetLayoutView="100" workbookViewId="0">
      <selection activeCell="A16" sqref="A16"/>
    </sheetView>
  </sheetViews>
  <sheetFormatPr defaultColWidth="8.90625" defaultRowHeight="13" x14ac:dyDescent="0.2"/>
  <cols>
    <col min="1" max="1" width="3.6328125" style="145" customWidth="1"/>
    <col min="2" max="3" width="14.6328125" style="145" customWidth="1"/>
    <col min="4" max="4" width="24.26953125" style="145" bestFit="1" customWidth="1"/>
    <col min="5" max="5" width="31.36328125" style="145" customWidth="1"/>
    <col min="6" max="6" width="15.6328125" style="145" customWidth="1"/>
    <col min="7" max="7" width="18.90625" style="145" bestFit="1" customWidth="1"/>
    <col min="8" max="8" width="1" style="145" customWidth="1"/>
    <col min="9" max="9" width="1.453125" style="145" customWidth="1"/>
    <col min="10" max="16384" width="8.90625" style="145"/>
  </cols>
  <sheetData>
    <row r="1" spans="2:7" ht="33.75" customHeight="1" x14ac:dyDescent="0.2"/>
    <row r="2" spans="2:7" x14ac:dyDescent="0.2">
      <c r="B2" s="146" t="s">
        <v>130</v>
      </c>
    </row>
    <row r="3" spans="2:7" x14ac:dyDescent="0.2">
      <c r="B3" s="146" t="s">
        <v>131</v>
      </c>
      <c r="C3" s="147"/>
      <c r="D3" s="147"/>
      <c r="G3" s="148" t="s">
        <v>170</v>
      </c>
    </row>
    <row r="4" spans="2:7" ht="25.15" customHeight="1" x14ac:dyDescent="0.2">
      <c r="B4" s="237" t="s">
        <v>15</v>
      </c>
      <c r="C4" s="237"/>
      <c r="D4" s="149" t="s">
        <v>132</v>
      </c>
      <c r="E4" s="149" t="s">
        <v>133</v>
      </c>
      <c r="F4" s="150" t="s">
        <v>134</v>
      </c>
      <c r="G4" s="149" t="s">
        <v>135</v>
      </c>
    </row>
    <row r="5" spans="2:7" ht="25.15" customHeight="1" x14ac:dyDescent="0.2">
      <c r="B5" s="238" t="s">
        <v>136</v>
      </c>
      <c r="C5" s="239"/>
      <c r="D5" s="151" t="s">
        <v>222</v>
      </c>
      <c r="E5" s="152" t="s">
        <v>223</v>
      </c>
      <c r="F5" s="153">
        <v>17280000</v>
      </c>
      <c r="G5" s="154" t="s">
        <v>224</v>
      </c>
    </row>
    <row r="6" spans="2:7" ht="25.15" customHeight="1" x14ac:dyDescent="0.2">
      <c r="B6" s="240"/>
      <c r="C6" s="241"/>
      <c r="D6" s="155" t="s">
        <v>225</v>
      </c>
      <c r="E6" s="156" t="s">
        <v>226</v>
      </c>
      <c r="F6" s="157">
        <v>31896226</v>
      </c>
      <c r="G6" s="158" t="s">
        <v>227</v>
      </c>
    </row>
    <row r="7" spans="2:7" ht="25.15" customHeight="1" x14ac:dyDescent="0.2">
      <c r="B7" s="240"/>
      <c r="C7" s="241"/>
      <c r="D7" s="155" t="s">
        <v>228</v>
      </c>
      <c r="E7" s="156" t="s">
        <v>229</v>
      </c>
      <c r="F7" s="157">
        <v>6692000</v>
      </c>
      <c r="G7" s="158" t="s">
        <v>230</v>
      </c>
    </row>
    <row r="8" spans="2:7" ht="25.15" customHeight="1" x14ac:dyDescent="0.2">
      <c r="B8" s="240"/>
      <c r="C8" s="241"/>
      <c r="D8" s="155" t="s">
        <v>231</v>
      </c>
      <c r="E8" s="156" t="s">
        <v>232</v>
      </c>
      <c r="F8" s="157">
        <v>15565554</v>
      </c>
      <c r="G8" s="158" t="s">
        <v>230</v>
      </c>
    </row>
    <row r="9" spans="2:7" ht="25.15" customHeight="1" x14ac:dyDescent="0.2">
      <c r="B9" s="240"/>
      <c r="C9" s="241"/>
      <c r="D9" s="155" t="s">
        <v>233</v>
      </c>
      <c r="E9" s="156" t="s">
        <v>234</v>
      </c>
      <c r="F9" s="157">
        <v>769466</v>
      </c>
      <c r="G9" s="158" t="s">
        <v>230</v>
      </c>
    </row>
    <row r="10" spans="2:7" ht="25.15" customHeight="1" x14ac:dyDescent="0.2">
      <c r="B10" s="240"/>
      <c r="C10" s="241"/>
      <c r="D10" s="155" t="s">
        <v>228</v>
      </c>
      <c r="E10" s="156" t="s">
        <v>229</v>
      </c>
      <c r="F10" s="157">
        <v>2716000</v>
      </c>
      <c r="G10" s="158" t="s">
        <v>230</v>
      </c>
    </row>
    <row r="11" spans="2:7" ht="25.15" customHeight="1" x14ac:dyDescent="0.2">
      <c r="B11" s="240"/>
      <c r="C11" s="241"/>
      <c r="D11" s="155" t="s">
        <v>228</v>
      </c>
      <c r="E11" s="156" t="s">
        <v>229</v>
      </c>
      <c r="F11" s="157">
        <v>2519542</v>
      </c>
      <c r="G11" s="158" t="s">
        <v>235</v>
      </c>
    </row>
    <row r="12" spans="2:7" ht="25.15" customHeight="1" x14ac:dyDescent="0.2">
      <c r="B12" s="242"/>
      <c r="C12" s="243"/>
      <c r="D12" s="159" t="s">
        <v>137</v>
      </c>
      <c r="E12" s="160"/>
      <c r="F12" s="153">
        <f>SUM(F5:F11)</f>
        <v>77438788</v>
      </c>
      <c r="G12" s="161"/>
    </row>
    <row r="13" spans="2:7" ht="25.15" customHeight="1" x14ac:dyDescent="0.2">
      <c r="B13" s="244" t="s">
        <v>138</v>
      </c>
      <c r="C13" s="245"/>
      <c r="D13" s="151" t="s">
        <v>252</v>
      </c>
      <c r="E13" s="156" t="s">
        <v>251</v>
      </c>
      <c r="F13" s="162">
        <f>366658325+71251909+136322864</f>
        <v>574233098</v>
      </c>
      <c r="G13" s="163" t="s">
        <v>236</v>
      </c>
    </row>
    <row r="14" spans="2:7" ht="25.15" customHeight="1" x14ac:dyDescent="0.2">
      <c r="B14" s="246"/>
      <c r="C14" s="247"/>
      <c r="D14" s="155" t="s">
        <v>239</v>
      </c>
      <c r="E14" s="156" t="s">
        <v>237</v>
      </c>
      <c r="F14" s="162">
        <v>130820542</v>
      </c>
      <c r="G14" s="163" t="s">
        <v>236</v>
      </c>
    </row>
    <row r="15" spans="2:7" ht="25.15" customHeight="1" x14ac:dyDescent="0.2">
      <c r="B15" s="246"/>
      <c r="C15" s="247"/>
      <c r="D15" s="155" t="s">
        <v>241</v>
      </c>
      <c r="E15" s="156" t="s">
        <v>242</v>
      </c>
      <c r="F15" s="162">
        <v>34010000</v>
      </c>
      <c r="G15" s="163" t="s">
        <v>224</v>
      </c>
    </row>
    <row r="16" spans="2:7" ht="25.15" customHeight="1" x14ac:dyDescent="0.2">
      <c r="B16" s="246"/>
      <c r="C16" s="247"/>
      <c r="D16" s="155" t="s">
        <v>243</v>
      </c>
      <c r="E16" s="156" t="s">
        <v>238</v>
      </c>
      <c r="F16" s="162">
        <v>20925000</v>
      </c>
      <c r="G16" s="163" t="s">
        <v>224</v>
      </c>
    </row>
    <row r="17" spans="2:7" ht="25.15" customHeight="1" x14ac:dyDescent="0.2">
      <c r="B17" s="246"/>
      <c r="C17" s="247"/>
      <c r="D17" s="155" t="s">
        <v>244</v>
      </c>
      <c r="E17" s="156" t="s">
        <v>245</v>
      </c>
      <c r="F17" s="162">
        <v>48750984</v>
      </c>
      <c r="G17" s="163" t="s">
        <v>230</v>
      </c>
    </row>
    <row r="18" spans="2:7" ht="25.15" customHeight="1" x14ac:dyDescent="0.2">
      <c r="B18" s="246"/>
      <c r="C18" s="247"/>
      <c r="D18" s="155" t="s">
        <v>246</v>
      </c>
      <c r="E18" s="156" t="s">
        <v>247</v>
      </c>
      <c r="F18" s="162">
        <v>18013208</v>
      </c>
      <c r="G18" s="163" t="s">
        <v>230</v>
      </c>
    </row>
    <row r="19" spans="2:7" ht="25.15" customHeight="1" x14ac:dyDescent="0.2">
      <c r="B19" s="246"/>
      <c r="C19" s="247"/>
      <c r="D19" s="155" t="s">
        <v>248</v>
      </c>
      <c r="E19" s="156" t="s">
        <v>249</v>
      </c>
      <c r="F19" s="162">
        <v>19622500</v>
      </c>
      <c r="G19" s="163" t="s">
        <v>230</v>
      </c>
    </row>
    <row r="20" spans="2:7" ht="25.15" customHeight="1" x14ac:dyDescent="0.2">
      <c r="B20" s="246"/>
      <c r="C20" s="247"/>
      <c r="D20" s="155" t="s">
        <v>240</v>
      </c>
      <c r="E20" s="156" t="s">
        <v>176</v>
      </c>
      <c r="F20" s="162">
        <v>183704468</v>
      </c>
      <c r="G20" s="163" t="s">
        <v>250</v>
      </c>
    </row>
    <row r="21" spans="2:7" ht="25.15" customHeight="1" x14ac:dyDescent="0.2">
      <c r="B21" s="248"/>
      <c r="C21" s="249"/>
      <c r="D21" s="164" t="s">
        <v>137</v>
      </c>
      <c r="E21" s="160"/>
      <c r="F21" s="157">
        <f>SUM(F13:F20)</f>
        <v>1030079800</v>
      </c>
      <c r="G21" s="161"/>
    </row>
    <row r="22" spans="2:7" ht="25.15" customHeight="1" x14ac:dyDescent="0.2">
      <c r="B22" s="250" t="s">
        <v>44</v>
      </c>
      <c r="C22" s="251"/>
      <c r="D22" s="161"/>
      <c r="E22" s="160"/>
      <c r="F22" s="153">
        <f>F21+F12</f>
        <v>1107518588</v>
      </c>
      <c r="G22" s="161"/>
    </row>
    <row r="23" spans="2:7" ht="3.75" customHeight="1" x14ac:dyDescent="0.2"/>
    <row r="24" spans="2:7" ht="12" customHeight="1" x14ac:dyDescent="0.2"/>
  </sheetData>
  <mergeCells count="4">
    <mergeCell ref="B4:C4"/>
    <mergeCell ref="B5:C12"/>
    <mergeCell ref="B13:C21"/>
    <mergeCell ref="B22:C22"/>
  </mergeCells>
  <phoneticPr fontId="3"/>
  <printOptions horizontalCentered="1"/>
  <pageMargins left="0.19685039370078741" right="0.19685039370078741" top="0.55118110236220474" bottom="0.35433070866141736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有形固定資産</vt:lpstr>
      <vt:lpstr>投資及び出資金の明細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投資及び出資金の明細!Print_Area</vt:lpstr>
      <vt:lpstr>'補助金 '!Print_Area</vt:lpstr>
      <vt:lpstr>未収金及び長期延滞債権!Print_Area</vt:lpstr>
      <vt:lpstr>有形固定資産!Print_Area</vt:lpstr>
      <vt:lpstr>投資及び出資金の明細!Print_Titles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2019-07-12T07:57:24Z</cp:lastPrinted>
  <dcterms:created xsi:type="dcterms:W3CDTF">2014-03-27T08:10:30Z</dcterms:created>
  <dcterms:modified xsi:type="dcterms:W3CDTF">2019-07-12T07:57:46Z</dcterms:modified>
</cp:coreProperties>
</file>